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Naslovna stranica " sheetId="1" r:id="rId1"/>
    <sheet name="Opći dio " sheetId="2" r:id="rId2"/>
  </sheets>
  <definedNames/>
  <calcPr fullCalcOnLoad="1"/>
</workbook>
</file>

<file path=xl/sharedStrings.xml><?xml version="1.0" encoding="utf-8"?>
<sst xmlns="http://schemas.openxmlformats.org/spreadsheetml/2006/main" count="419" uniqueCount="345">
  <si>
    <t/>
  </si>
  <si>
    <t>INDEKS</t>
  </si>
  <si>
    <t>A.</t>
  </si>
  <si>
    <t>RAČUN PRIHODA I RASHODA</t>
  </si>
  <si>
    <t>Prihodi poslovanja</t>
  </si>
  <si>
    <t>Prihodi od prodaje nefinancijske imovine</t>
  </si>
  <si>
    <t>Rashodi poslovanja</t>
  </si>
  <si>
    <t>Rashodi za nabavu nefinancijske imovine</t>
  </si>
  <si>
    <t>B.</t>
  </si>
  <si>
    <t>RAČUN ZADUŽIVANJA/FINANCIRANJA</t>
  </si>
  <si>
    <t>Primici od financijske imovine i zaduživanja</t>
  </si>
  <si>
    <t>Izdaci za financijsku imovinu i otplate zajmova</t>
  </si>
  <si>
    <t>C.</t>
  </si>
  <si>
    <t>RASPOLOŽIVA SREDSTVA IZ PRETHODNIH GODINA</t>
  </si>
  <si>
    <t>BROJ KONTA</t>
  </si>
  <si>
    <t>A. RAČUN PRIHODA I RASHODA</t>
  </si>
  <si>
    <t>6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</si>
  <si>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</si>
  <si>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</si>
  <si>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</si>
  <si>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</si>
  <si>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</si>
  <si>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</si>
  <si>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</si>
  <si>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</si>
  <si>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</si>
  <si>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</si>
  <si>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</si>
  <si>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</si>
  <si>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</si>
  <si>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</si>
  <si>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</si>
  <si>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</si>
  <si>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</si>
  <si>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</si>
  <si>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</si>
  <si>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</si>
  <si>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</si>
  <si>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</si>
  <si>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</si>
  <si>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</si>
  <si>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</si>
  <si>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</si>
  <si>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</si>
  <si>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</si>
  <si>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</si>
  <si>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</si>
  <si>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</si>
  <si>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</si>
  <si>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</si>
  <si>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</si>
  <si>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</si>
  <si>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</si>
  <si>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</si>
  <si>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</si>
  <si>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</si>
  <si>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</si>
  <si>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</si>
  <si>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</si>
  <si>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683</t>
  </si>
  <si>
    <t>Ostali prihodi</t>
  </si>
  <si>
    <t>7</t>
  </si>
  <si>
    <t>71</t>
  </si>
  <si>
    <t>Prihodi od prodaje neproizvedene dugotrajne imovine</t>
  </si>
  <si>
    <t>711</t>
  </si>
  <si>
    <t>Prihodi od prodaje materijalne imovine - prirodnih bogatstava</t>
  </si>
  <si>
    <t>3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</si>
  <si>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</si>
  <si>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</si>
  <si>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</si>
  <si>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</si>
  <si>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</si>
  <si>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</si>
  <si>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</si>
  <si>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</si>
  <si>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</si>
  <si>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</si>
  <si>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</si>
  <si>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</si>
  <si>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</si>
  <si>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</si>
  <si>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</si>
  <si>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</si>
  <si>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</si>
  <si>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</si>
  <si>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</si>
  <si>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</si>
  <si>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</si>
  <si>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</si>
  <si>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</si>
  <si>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</si>
  <si>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</si>
  <si>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</si>
  <si>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</si>
  <si>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</si>
  <si>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</si>
  <si>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zadrugama,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</si>
  <si>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</si>
  <si>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</si>
  <si>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</si>
  <si>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</si>
  <si>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</si>
  <si>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</si>
  <si>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</si>
  <si>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</si>
  <si>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</si>
  <si>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</si>
  <si>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</si>
  <si>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</si>
  <si>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</si>
  <si>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</si>
  <si>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386</t>
  </si>
  <si>
    <t>Kapitalne pomoći</t>
  </si>
  <si>
    <t>4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</si>
  <si>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</si>
  <si>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</si>
  <si>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</si>
  <si>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</si>
  <si>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</si>
  <si>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</si>
  <si>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</si>
  <si>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</si>
  <si>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</si>
  <si>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</si>
  <si>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</si>
  <si>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</si>
  <si>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</si>
  <si>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</si>
  <si>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</si>
  <si>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</si>
  <si>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</si>
  <si>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</si>
  <si>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B. RAČUN ZADUŽIVANJA/FINANCIRANJA</t>
  </si>
  <si>
    <t>8</t>
  </si>
  <si>
    <t>84</t>
  </si>
  <si>
    <t>Primici od zaduživanja</t>
  </si>
  <si>
    <t>844</t>
  </si>
  <si>
    <t>Primljeni krediti i zajmovi od kreditnih i ostalih financijskih institucija izvan javnog sektora</t>
  </si>
  <si>
    <t>5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</si>
  <si>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</si>
  <si>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</si>
  <si>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</si>
  <si>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</si>
  <si>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547</t>
  </si>
  <si>
    <t>Otplata glavnice primljenih zajmova od drugih razina vlasti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</si>
  <si>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</si>
  <si>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</si>
  <si>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</si>
  <si>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</si>
  <si>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</si>
  <si>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</si>
  <si>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</si>
  <si>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 xml:space="preserve">I. OPĆI DIO </t>
  </si>
  <si>
    <t>1. Članak</t>
  </si>
  <si>
    <t xml:space="preserve">Naziv </t>
  </si>
  <si>
    <t xml:space="preserve">INDEKS </t>
  </si>
  <si>
    <t>3/1</t>
  </si>
  <si>
    <t>3/2</t>
  </si>
  <si>
    <t xml:space="preserve">Ukupni prihodi </t>
  </si>
  <si>
    <t xml:space="preserve">Ukupni rashodi </t>
  </si>
  <si>
    <t xml:space="preserve">RAZLIKA - VIŠAK / MANJAK </t>
  </si>
  <si>
    <t>NETO ZADUŽIVANJE/FINANCIRANJE</t>
  </si>
  <si>
    <t xml:space="preserve">Manjak prihoda iz prethodne godine </t>
  </si>
  <si>
    <t xml:space="preserve">Preneseni višak iz prethodne godine </t>
  </si>
  <si>
    <t xml:space="preserve">Manjak / višak  za pokriće u sljedećoj godini </t>
  </si>
  <si>
    <t>VIŠAK/MANJAK + NETO ZADUŽIVANJA/ FINANCIRANJA + RASPOLOŽIVA SREDSTVA IZ PRETHODNIH GODINA</t>
  </si>
  <si>
    <t>0</t>
  </si>
  <si>
    <t xml:space="preserve">Članak 2. </t>
  </si>
  <si>
    <t xml:space="preserve">POLUGODIŠNJI IZVJEŠTAJ O IZVRŠENJU PRORAČUNA OPĆINE BIBINJE ZA 2022. GODINU </t>
  </si>
  <si>
    <t xml:space="preserve">Polugodišnji izvještaj o izvršenju proračuna Općine Bibinje za 2022. godinu sadrži: </t>
  </si>
  <si>
    <t>PLAN           2022.</t>
  </si>
  <si>
    <t>IZVRŠENJE              6-2021.</t>
  </si>
  <si>
    <t>IZVRŠENJE        6-2022.</t>
  </si>
  <si>
    <t>Dio manjka / viška iz prethodne godine koji će se pokriti u razdoblju 2022-2024.</t>
  </si>
  <si>
    <t>Izvršenje prihoda i rashoda, primitaka i izdataka po ekonomskoj, funkcijskoj, organizacijskoj, programskoj klasifikaciji i po izvorima financiranja utvrđuje se u Računu prihoda i rashoda, Računu financiranja i Posebnom dijelu proračuna za 2022. godinu kako slijedi:</t>
  </si>
  <si>
    <t xml:space="preserve">VRSTA PRIHODA </t>
  </si>
  <si>
    <t>IZVRŠENJE 6-2021.</t>
  </si>
  <si>
    <t>PLAN 2022.</t>
  </si>
  <si>
    <t>IZVRŠENJE 6-2022.</t>
  </si>
  <si>
    <t>6111</t>
  </si>
  <si>
    <t>Porez i prirez na dohodak od nesamostalnog rada</t>
  </si>
  <si>
    <t>6112</t>
  </si>
  <si>
    <t>Porez i prirez na dohodak od samostalnih djelatnosti</t>
  </si>
  <si>
    <t>6113</t>
  </si>
  <si>
    <t>Porez i prirez na dohodak od imovine i imovinskih prava</t>
  </si>
  <si>
    <t>6114</t>
  </si>
  <si>
    <t>Porez i prirez na dohodak od kapitala</t>
  </si>
  <si>
    <t>6115</t>
  </si>
  <si>
    <t>Porez i prirez na dohodak po godišnjoj prijavi</t>
  </si>
  <si>
    <t>6117</t>
  </si>
  <si>
    <t>Povrat poreza i prireza na dohodak po godišnjoj prijavi</t>
  </si>
  <si>
    <t>6131</t>
  </si>
  <si>
    <t>Stalni porezi na nepokretnu imovinu (zemlju, zgrade, kuće i ostalo)</t>
  </si>
  <si>
    <t>6134</t>
  </si>
  <si>
    <t>Povremeni porezi na imovinu</t>
  </si>
  <si>
    <t>6142</t>
  </si>
  <si>
    <t>Porez na promet</t>
  </si>
  <si>
    <t>6331</t>
  </si>
  <si>
    <t>Tekuće pomoći proračunu iz drugih proračuna</t>
  </si>
  <si>
    <t>6332</t>
  </si>
  <si>
    <t>Kapitalne pomoći proračunu iz drugih proračuna</t>
  </si>
  <si>
    <t>6342</t>
  </si>
  <si>
    <t>Kapitalne pomoći od izvanproračunskih korisnika</t>
  </si>
  <si>
    <t>6351</t>
  </si>
  <si>
    <t>Tekuće pomoći izravnanja za decentralizirane funkcije</t>
  </si>
  <si>
    <t>6361</t>
  </si>
  <si>
    <t>Tekuće pomoći proračunskim korisnicima iz proračuna koji im nije nadležan</t>
  </si>
  <si>
    <t>6381</t>
  </si>
  <si>
    <t>Tekuće pomoći temeljem prijenosa EU sredstava</t>
  </si>
  <si>
    <t>6413</t>
  </si>
  <si>
    <t>Kamate na oročena sredstva i depozite po viđenju</t>
  </si>
  <si>
    <t>6414</t>
  </si>
  <si>
    <t>Prihodi od zateznih kamata</t>
  </si>
  <si>
    <t>6415</t>
  </si>
  <si>
    <t>Prihodi od pozitivnih tečajnih razlika i razlika zbog primjene valutne klauzule</t>
  </si>
  <si>
    <t>6421</t>
  </si>
  <si>
    <t>Naknade za koncesije</t>
  </si>
  <si>
    <t>6422</t>
  </si>
  <si>
    <t>Prihodi od zakupa i iznajmljivanja imovine</t>
  </si>
  <si>
    <t>6423</t>
  </si>
  <si>
    <t>Naknada za korištenje nefinancijske imovine</t>
  </si>
  <si>
    <t>6429</t>
  </si>
  <si>
    <t>Ostali prihodi od nefinancijske imovine</t>
  </si>
  <si>
    <t>6513</t>
  </si>
  <si>
    <t>Ostale upravne pristojbe i naknade</t>
  </si>
  <si>
    <t>6514</t>
  </si>
  <si>
    <t>Ostale pristojbe i naknade</t>
  </si>
  <si>
    <t>6522</t>
  </si>
  <si>
    <t>Prihodi vodnog gospodarstva</t>
  </si>
  <si>
    <t>6526</t>
  </si>
  <si>
    <t>Ostali nespomenuti prihodi</t>
  </si>
  <si>
    <t>6531</t>
  </si>
  <si>
    <t>Komunalni doprinosi</t>
  </si>
  <si>
    <t>6532</t>
  </si>
  <si>
    <t>Komunalne naknade</t>
  </si>
  <si>
    <t>6631</t>
  </si>
  <si>
    <t>6831</t>
  </si>
  <si>
    <t>7111</t>
  </si>
  <si>
    <t>Zemljište</t>
  </si>
  <si>
    <t xml:space="preserve">Porezi na korištenje dobara ili izvođenje aktivnosti </t>
  </si>
  <si>
    <t xml:space="preserve">Ostali prihodi od poreza </t>
  </si>
  <si>
    <t xml:space="preserve">Ostali neraspoređeni prihodi od poreza </t>
  </si>
  <si>
    <t xml:space="preserve">SVEUKUPNO PRIHODI </t>
  </si>
  <si>
    <t xml:space="preserve">VRSTA RASHODA </t>
  </si>
  <si>
    <t xml:space="preserve">SVEUKUPNI RASHODI </t>
  </si>
  <si>
    <t>3111</t>
  </si>
  <si>
    <t>Plaće za redovan rad</t>
  </si>
  <si>
    <t>3121</t>
  </si>
  <si>
    <t>3132</t>
  </si>
  <si>
    <t>Doprinosi za obvezno zdravstveno osiguranje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</si>
  <si>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</si>
  <si>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</si>
  <si>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</si>
  <si>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</si>
  <si>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</si>
  <si>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</si>
  <si>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</si>
  <si>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</si>
  <si>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</si>
  <si>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</si>
  <si>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</si>
  <si>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</si>
  <si>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</si>
  <si>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</si>
  <si>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</si>
  <si>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</si>
  <si>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</si>
  <si>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</si>
  <si>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</si>
  <si>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</si>
  <si>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</si>
  <si>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</si>
  <si>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</si>
  <si>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</si>
  <si>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</si>
  <si>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</si>
  <si>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</si>
  <si>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</si>
  <si>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</si>
  <si>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</si>
  <si>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</si>
  <si>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</si>
  <si>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</si>
  <si>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</si>
  <si>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</si>
  <si>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</si>
  <si>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</si>
  <si>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</si>
  <si>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</si>
  <si>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</si>
  <si>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</si>
  <si>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</si>
  <si>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</si>
  <si>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</si>
  <si>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</si>
  <si>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3423</t>
  </si>
  <si>
    <t>Kamate za primljene kredite i zajmove od kreditnih i ostalih financijskih institucija izvan javnog s</t>
  </si>
  <si>
    <t>3431</t>
  </si>
  <si>
    <t>Bankarske usluge i usluge platnog prometa</t>
  </si>
  <si>
    <t>3432</t>
  </si>
  <si>
    <t>Negativne tečajne razlike i razlike zbog primjene valutne klauzule</t>
  </si>
  <si>
    <t>3512</t>
  </si>
  <si>
    <t>3631</t>
  </si>
  <si>
    <t>Tekuće pomoći unutar općeg proračuna</t>
  </si>
  <si>
    <t>3661</t>
  </si>
  <si>
    <t>Tekuće pomoći proračunskim korisnicima drugih proračuna</t>
  </si>
  <si>
    <t>3662</t>
  </si>
  <si>
    <t>Kapitalne pomoći proračunskim korisnicima drugih proračuna</t>
  </si>
  <si>
    <t>3721</t>
  </si>
  <si>
    <t>Naknade građanima i kućanstvima u novcu</t>
  </si>
  <si>
    <t>3722</t>
  </si>
  <si>
    <t>Naknade građanima i kućanstvima u naravi</t>
  </si>
  <si>
    <t>3811</t>
  </si>
  <si>
    <t>Tekuće donacije u novcu</t>
  </si>
  <si>
    <t>3861</t>
  </si>
  <si>
    <t>Kapitalne pomoći kreditnim i ostalim financijskim institucijama te trgovačkim društvima u javnom sek</t>
  </si>
  <si>
    <t>4123</t>
  </si>
  <si>
    <t>Licence</t>
  </si>
  <si>
    <t>4213</t>
  </si>
  <si>
    <t>Ceste, željeznice i ostali prometni objekti</t>
  </si>
  <si>
    <t>4214</t>
  </si>
  <si>
    <t>Ostali građevinski objekti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</si>
  <si>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</si>
  <si>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</si>
  <si>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</si>
  <si>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</si>
  <si>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</si>
  <si>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</si>
  <si>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4226</t>
  </si>
  <si>
    <t>Sportska i glazbena oprema</t>
  </si>
  <si>
    <t>4227</t>
  </si>
  <si>
    <t>Uređaji, strojevi i oprema za ostale namjene</t>
  </si>
  <si>
    <t>4262</t>
  </si>
  <si>
    <t>Ulaganja u računalne programe</t>
  </si>
  <si>
    <t>4263</t>
  </si>
  <si>
    <t>Umjetnička, literarna i znanstvena djela</t>
  </si>
  <si>
    <t>4511</t>
  </si>
  <si>
    <t xml:space="preserve">VRSTA PRIMITKA / IZDATKA </t>
  </si>
  <si>
    <t>5443</t>
  </si>
  <si>
    <t>Otplata glavnice primljenih kredita od tuzemnih kreditnih institucija izvan javnog sektora</t>
  </si>
  <si>
    <t>5471</t>
  </si>
  <si>
    <t>Otplata glavnice primljenih zajmova od državnog proračuna</t>
  </si>
  <si>
    <t xml:space="preserve">Ostala nematerijalna imovina </t>
  </si>
  <si>
    <t xml:space="preserve">KONTO </t>
  </si>
  <si>
    <t>Na temelju članka 88. Zakona o proračunu (''Narodne novine'', broj 144/21 ), članka 15. stavka 3. Pravilnika o polugodišnjem i godišnjem izvještaju izvršenju proračuna ( Narodne novine 24/13, 102/17, 1/20 i 147/20) i članka 31.  Statuta Općine Bibinje („Službeni glasnik Općine Bibinje”  broj 1/21) Općinsko vijeće Općine Bibinje na svojoj 10. sjednici održanoj dana 29.11.2022. godine, donosi: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</si>
</sst>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#,##0.00\ &quot;kn&quot;"/>
  </numFmts>
  <fonts count="43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i/>
      <sz val="12"/>
      <name val="Arial Narrow"/>
      <family val="2"/>
    </font>
    <font>
      <sz val="12"/>
      <name val="Arial Narrow"/>
      <family val="2"/>
    </font>
    <font>
      <b/>
      <i/>
      <sz val="16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33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2" fontId="4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4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4" fontId="7" fillId="0" borderId="18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 wrapText="1"/>
    </xf>
    <xf numFmtId="4" fontId="7" fillId="0" borderId="14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4" fontId="4" fillId="0" borderId="16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3" fontId="7" fillId="0" borderId="16" xfId="0" applyNumberFormat="1" applyFont="1" applyBorder="1" applyAlignment="1">
      <alignment horizontal="right" wrapText="1"/>
    </xf>
    <xf numFmtId="49" fontId="7" fillId="0" borderId="16" xfId="0" applyNumberFormat="1" applyFont="1" applyBorder="1" applyAlignment="1">
      <alignment horizontal="right" wrapText="1"/>
    </xf>
    <xf numFmtId="4" fontId="7" fillId="0" borderId="16" xfId="0" applyNumberFormat="1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wrapText="1"/>
    </xf>
    <xf numFmtId="0" fontId="7" fillId="0" borderId="14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34" borderId="0" xfId="0" applyNumberFormat="1" applyFont="1" applyFill="1" applyAlignment="1">
      <alignment/>
    </xf>
    <xf numFmtId="4" fontId="2" fillId="34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2" fillId="33" borderId="0" xfId="0" applyNumberFormat="1" applyFont="1" applyFill="1" applyAlignment="1">
      <alignment/>
    </xf>
    <xf numFmtId="4" fontId="0" fillId="35" borderId="0" xfId="0" applyNumberFormat="1" applyFill="1" applyAlignment="1">
      <alignment/>
    </xf>
    <xf numFmtId="4" fontId="42" fillId="35" borderId="0" xfId="0" applyNumberFormat="1" applyFont="1" applyFill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4" fontId="1" fillId="35" borderId="0" xfId="0" applyNumberFormat="1" applyFont="1" applyFill="1" applyAlignment="1">
      <alignment/>
    </xf>
    <xf numFmtId="4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3.00390625" style="0" customWidth="1"/>
    <col min="2" max="2" width="107.140625" style="0" customWidth="1"/>
    <col min="3" max="3" width="19.57421875" style="0" customWidth="1"/>
    <col min="4" max="4" width="14.7109375" style="0" customWidth="1"/>
    <col min="5" max="5" width="13.8515625" style="0" customWidth="1"/>
  </cols>
  <sheetData>
    <row r="1" spans="1:8" ht="42" customHeight="1">
      <c r="A1" s="75" t="s">
        <v>344</v>
      </c>
      <c r="B1" s="76"/>
      <c r="C1" s="76"/>
      <c r="D1" s="76"/>
      <c r="E1" s="76"/>
      <c r="F1" s="76"/>
      <c r="G1" s="76"/>
      <c r="H1" s="76"/>
    </row>
    <row r="2" spans="1:6" ht="15.75">
      <c r="A2" s="72" t="s">
        <v>0</v>
      </c>
      <c r="B2" s="72"/>
      <c r="C2" s="9"/>
      <c r="D2" s="9"/>
      <c r="E2" s="9"/>
      <c r="F2" s="9"/>
    </row>
    <row r="3" spans="1:6" ht="15.75">
      <c r="A3" s="72"/>
      <c r="B3" s="72"/>
      <c r="C3" s="72"/>
      <c r="D3" s="9"/>
      <c r="E3" s="9"/>
      <c r="F3" s="9"/>
    </row>
    <row r="4" spans="1:6" ht="15.75">
      <c r="A4" s="72"/>
      <c r="B4" s="72"/>
      <c r="C4" s="10"/>
      <c r="D4" s="11"/>
      <c r="E4" s="9"/>
      <c r="F4" s="9"/>
    </row>
    <row r="5" spans="1:6" ht="20.25" customHeight="1">
      <c r="A5" s="77" t="s">
        <v>168</v>
      </c>
      <c r="B5" s="78"/>
      <c r="C5" s="78"/>
      <c r="D5" s="78"/>
      <c r="E5" s="78"/>
      <c r="F5" s="78"/>
    </row>
    <row r="6" spans="1:6" ht="15.75">
      <c r="A6" s="9"/>
      <c r="B6" s="9"/>
      <c r="C6" s="9"/>
      <c r="D6" s="9"/>
      <c r="E6" s="9"/>
      <c r="F6" s="9"/>
    </row>
    <row r="7" spans="1:6" ht="15.75">
      <c r="A7" s="73"/>
      <c r="B7" s="72"/>
      <c r="C7" s="72"/>
      <c r="D7" s="9"/>
      <c r="E7" s="9"/>
      <c r="F7" s="9"/>
    </row>
    <row r="8" spans="1:6" ht="15.75">
      <c r="A8" s="12"/>
      <c r="B8" s="9"/>
      <c r="C8" s="9"/>
      <c r="D8" s="9"/>
      <c r="E8" s="9"/>
      <c r="F8" s="9"/>
    </row>
    <row r="9" spans="1:6" ht="15.75">
      <c r="A9" s="12"/>
      <c r="B9" s="79" t="s">
        <v>152</v>
      </c>
      <c r="C9" s="72"/>
      <c r="D9" s="72"/>
      <c r="E9" s="72"/>
      <c r="F9" s="72"/>
    </row>
    <row r="10" spans="1:6" ht="15.75">
      <c r="A10" s="73"/>
      <c r="B10" s="72"/>
      <c r="C10" s="72"/>
      <c r="D10" s="9"/>
      <c r="E10" s="9"/>
      <c r="F10" s="9"/>
    </row>
    <row r="11" spans="1:6" ht="15.75">
      <c r="A11" s="12"/>
      <c r="B11" s="73" t="s">
        <v>153</v>
      </c>
      <c r="C11" s="73"/>
      <c r="D11" s="73"/>
      <c r="E11" s="73"/>
      <c r="F11" s="73"/>
    </row>
    <row r="12" spans="1:6" ht="15.75">
      <c r="A12" s="12"/>
      <c r="B12" s="12"/>
      <c r="C12" s="12"/>
      <c r="D12" s="12"/>
      <c r="E12" s="12"/>
      <c r="F12" s="12"/>
    </row>
    <row r="13" spans="1:6" ht="15.75">
      <c r="A13" s="14"/>
      <c r="B13" s="74" t="s">
        <v>169</v>
      </c>
      <c r="C13" s="74"/>
      <c r="D13" s="74"/>
      <c r="E13" s="74"/>
      <c r="F13" s="74"/>
    </row>
    <row r="14" spans="1:6" ht="15.75">
      <c r="A14" s="9"/>
      <c r="B14" s="9"/>
      <c r="C14" s="13"/>
      <c r="D14" s="13"/>
      <c r="E14" s="15"/>
      <c r="F14" s="13"/>
    </row>
    <row r="15" spans="1:6" ht="15.75">
      <c r="A15" s="9"/>
      <c r="B15" s="9"/>
      <c r="C15" s="9"/>
      <c r="D15" s="9"/>
      <c r="E15" s="9"/>
      <c r="F15" s="9"/>
    </row>
    <row r="16" spans="1:6" ht="15.75">
      <c r="A16" s="13" t="s">
        <v>2</v>
      </c>
      <c r="B16" s="13" t="s">
        <v>3</v>
      </c>
      <c r="C16" s="9"/>
      <c r="D16" s="9"/>
      <c r="E16" s="9"/>
      <c r="F16" s="9"/>
    </row>
    <row r="17" spans="1:6" ht="16.5" thickBot="1">
      <c r="A17" s="13"/>
      <c r="B17" s="13"/>
      <c r="C17" s="9"/>
      <c r="D17" s="9"/>
      <c r="E17" s="9"/>
      <c r="F17" s="9"/>
    </row>
    <row r="18" spans="1:7" ht="31.5">
      <c r="A18" s="16"/>
      <c r="B18" s="17" t="s">
        <v>154</v>
      </c>
      <c r="C18" s="50" t="s">
        <v>171</v>
      </c>
      <c r="D18" s="18" t="s">
        <v>170</v>
      </c>
      <c r="E18" s="19" t="s">
        <v>172</v>
      </c>
      <c r="F18" s="20" t="s">
        <v>1</v>
      </c>
      <c r="G18" s="18" t="s">
        <v>155</v>
      </c>
    </row>
    <row r="19" spans="1:7" ht="16.5" thickBot="1">
      <c r="A19" s="21"/>
      <c r="B19" s="22"/>
      <c r="C19" s="22">
        <v>1</v>
      </c>
      <c r="D19" s="23">
        <v>2</v>
      </c>
      <c r="E19" s="24">
        <v>3</v>
      </c>
      <c r="F19" s="25" t="s">
        <v>156</v>
      </c>
      <c r="G19" s="26" t="s">
        <v>157</v>
      </c>
    </row>
    <row r="20" spans="1:7" ht="16.5" thickBot="1">
      <c r="A20" s="27">
        <v>6</v>
      </c>
      <c r="B20" s="27" t="s">
        <v>4</v>
      </c>
      <c r="C20" s="28">
        <v>7096333.59</v>
      </c>
      <c r="D20" s="28">
        <v>25994456.5</v>
      </c>
      <c r="E20" s="28">
        <v>8557356.3</v>
      </c>
      <c r="F20" s="28">
        <f>E20/C20*100</f>
        <v>120.58841641913287</v>
      </c>
      <c r="G20" s="28">
        <f>E20/D20*100</f>
        <v>32.91992775459645</v>
      </c>
    </row>
    <row r="21" spans="1:7" ht="16.5" thickBot="1">
      <c r="A21" s="27">
        <v>7</v>
      </c>
      <c r="B21" s="27" t="s">
        <v>5</v>
      </c>
      <c r="C21" s="28">
        <v>4028289.96</v>
      </c>
      <c r="D21" s="28">
        <v>345000</v>
      </c>
      <c r="E21" s="28">
        <v>1464261</v>
      </c>
      <c r="F21" s="28">
        <f aca="true" t="shared" si="0" ref="F21:F26">E21/C21*100</f>
        <v>36.34944392136062</v>
      </c>
      <c r="G21" s="28">
        <f aca="true" t="shared" si="1" ref="G21:G26">E21/D21*100</f>
        <v>424.42347826086956</v>
      </c>
    </row>
    <row r="22" spans="1:7" ht="16.5" thickBot="1">
      <c r="A22" s="29"/>
      <c r="B22" s="29" t="s">
        <v>158</v>
      </c>
      <c r="C22" s="30">
        <f>C20+C21</f>
        <v>11124623.55</v>
      </c>
      <c r="D22" s="30">
        <f>D21+D20</f>
        <v>26339456.5</v>
      </c>
      <c r="E22" s="30">
        <f>E20+E21</f>
        <v>10021617.3</v>
      </c>
      <c r="F22" s="30">
        <f t="shared" si="0"/>
        <v>90.08500157292964</v>
      </c>
      <c r="G22" s="30">
        <f t="shared" si="1"/>
        <v>38.0479274505911</v>
      </c>
    </row>
    <row r="23" spans="1:7" ht="16.5" thickBot="1">
      <c r="A23" s="27">
        <v>3</v>
      </c>
      <c r="B23" s="27" t="s">
        <v>6</v>
      </c>
      <c r="C23" s="28">
        <v>7382835.35</v>
      </c>
      <c r="D23" s="28">
        <v>16406575</v>
      </c>
      <c r="E23" s="28">
        <v>6568990.8</v>
      </c>
      <c r="F23" s="28">
        <f t="shared" si="0"/>
        <v>88.97653121845661</v>
      </c>
      <c r="G23" s="28">
        <f t="shared" si="1"/>
        <v>40.038769822464474</v>
      </c>
    </row>
    <row r="24" spans="1:7" ht="16.5" thickBot="1">
      <c r="A24" s="27">
        <v>4</v>
      </c>
      <c r="B24" s="27" t="s">
        <v>7</v>
      </c>
      <c r="C24" s="28">
        <v>1672690.29</v>
      </c>
      <c r="D24" s="28">
        <v>9068436.5</v>
      </c>
      <c r="E24" s="28">
        <v>3511437.2</v>
      </c>
      <c r="F24" s="28">
        <f t="shared" si="0"/>
        <v>209.92751742463932</v>
      </c>
      <c r="G24" s="28">
        <f t="shared" si="1"/>
        <v>38.72152823697889</v>
      </c>
    </row>
    <row r="25" spans="1:7" ht="16.5" thickBot="1">
      <c r="A25" s="29"/>
      <c r="B25" s="29" t="s">
        <v>159</v>
      </c>
      <c r="C25" s="30">
        <f>C23+C24</f>
        <v>9055525.64</v>
      </c>
      <c r="D25" s="30">
        <f>D23+D24</f>
        <v>25475011.5</v>
      </c>
      <c r="E25" s="30">
        <f>E23+E24</f>
        <v>10080428</v>
      </c>
      <c r="F25" s="30">
        <f t="shared" si="0"/>
        <v>111.31797756137765</v>
      </c>
      <c r="G25" s="30">
        <f t="shared" si="1"/>
        <v>39.56986633744994</v>
      </c>
    </row>
    <row r="26" spans="1:7" ht="16.5" thickBot="1">
      <c r="A26" s="31" t="s">
        <v>0</v>
      </c>
      <c r="B26" s="32" t="s">
        <v>160</v>
      </c>
      <c r="C26" s="33">
        <f>C22-C25</f>
        <v>2069097.9100000001</v>
      </c>
      <c r="D26" s="30">
        <f>D22-D25</f>
        <v>864445</v>
      </c>
      <c r="E26" s="33">
        <f>E22-E25</f>
        <v>-58810.699999999255</v>
      </c>
      <c r="F26" s="30">
        <f t="shared" si="0"/>
        <v>-2.842335286105395</v>
      </c>
      <c r="G26" s="30">
        <f t="shared" si="1"/>
        <v>-6.803289972178595</v>
      </c>
    </row>
    <row r="27" spans="1:7" ht="15.75">
      <c r="A27" s="9"/>
      <c r="B27" s="9"/>
      <c r="C27" s="34"/>
      <c r="D27" s="13"/>
      <c r="E27" s="13"/>
      <c r="F27" s="34"/>
      <c r="G27" s="35"/>
    </row>
    <row r="28" spans="1:7" ht="15.75">
      <c r="A28" s="13" t="s">
        <v>8</v>
      </c>
      <c r="B28" s="13" t="s">
        <v>9</v>
      </c>
      <c r="C28" s="35"/>
      <c r="D28" s="9"/>
      <c r="E28" s="9"/>
      <c r="F28" s="35"/>
      <c r="G28" s="34"/>
    </row>
    <row r="29" spans="1:7" ht="16.5" thickBot="1">
      <c r="A29" s="13"/>
      <c r="B29" s="13"/>
      <c r="C29" s="35"/>
      <c r="D29" s="9"/>
      <c r="E29" s="9"/>
      <c r="F29" s="35"/>
      <c r="G29" s="34"/>
    </row>
    <row r="30" spans="1:7" ht="31.5">
      <c r="A30" s="16"/>
      <c r="B30" s="17" t="s">
        <v>154</v>
      </c>
      <c r="C30" s="51" t="s">
        <v>171</v>
      </c>
      <c r="D30" s="18" t="s">
        <v>170</v>
      </c>
      <c r="E30" s="19" t="s">
        <v>172</v>
      </c>
      <c r="F30" s="36" t="s">
        <v>1</v>
      </c>
      <c r="G30" s="37" t="s">
        <v>155</v>
      </c>
    </row>
    <row r="31" spans="1:7" ht="16.5" thickBot="1">
      <c r="A31" s="21"/>
      <c r="B31" s="22"/>
      <c r="C31" s="53">
        <v>1</v>
      </c>
      <c r="D31" s="23">
        <v>2</v>
      </c>
      <c r="E31" s="24">
        <v>3</v>
      </c>
      <c r="F31" s="38" t="s">
        <v>156</v>
      </c>
      <c r="G31" s="39" t="s">
        <v>157</v>
      </c>
    </row>
    <row r="32" spans="1:7" ht="16.5" thickBot="1">
      <c r="A32" s="27">
        <v>8</v>
      </c>
      <c r="B32" s="27" t="s">
        <v>10</v>
      </c>
      <c r="C32" s="28">
        <v>0</v>
      </c>
      <c r="D32" s="28">
        <v>900000</v>
      </c>
      <c r="E32" s="28">
        <v>0</v>
      </c>
      <c r="F32" s="28"/>
      <c r="G32" s="28">
        <f>E32/D32*100</f>
        <v>0</v>
      </c>
    </row>
    <row r="33" spans="1:7" ht="16.5" thickBot="1">
      <c r="A33" s="27">
        <v>5</v>
      </c>
      <c r="B33" s="27" t="s">
        <v>11</v>
      </c>
      <c r="C33" s="28">
        <v>191707.38</v>
      </c>
      <c r="D33" s="28">
        <v>1764445</v>
      </c>
      <c r="E33" s="28">
        <v>1700904.98</v>
      </c>
      <c r="F33" s="28">
        <f>E33/C33*100</f>
        <v>887.240219964406</v>
      </c>
      <c r="G33" s="28">
        <f>E33/D33*100</f>
        <v>96.39886649909745</v>
      </c>
    </row>
    <row r="34" spans="1:7" ht="16.5" thickBot="1">
      <c r="A34" s="31" t="s">
        <v>0</v>
      </c>
      <c r="B34" s="32" t="s">
        <v>161</v>
      </c>
      <c r="C34" s="33">
        <f>C32-C33</f>
        <v>-191707.38</v>
      </c>
      <c r="D34" s="30">
        <f>D32-D33</f>
        <v>-864445</v>
      </c>
      <c r="E34" s="33">
        <f>E32-E33</f>
        <v>-1700904.98</v>
      </c>
      <c r="F34" s="33">
        <f>E34/C34*100</f>
        <v>887.240219964406</v>
      </c>
      <c r="G34" s="30">
        <v>43.13</v>
      </c>
    </row>
    <row r="35" spans="1:7" ht="15.75">
      <c r="A35" s="9"/>
      <c r="B35" s="9"/>
      <c r="C35" s="34"/>
      <c r="D35" s="9"/>
      <c r="E35" s="9"/>
      <c r="F35" s="34"/>
      <c r="G35" s="34"/>
    </row>
    <row r="36" spans="1:7" ht="15.75">
      <c r="A36" s="13" t="s">
        <v>12</v>
      </c>
      <c r="B36" s="13" t="s">
        <v>13</v>
      </c>
      <c r="C36" s="35"/>
      <c r="D36" s="9"/>
      <c r="E36" s="9"/>
      <c r="F36" s="35"/>
      <c r="G36" s="34"/>
    </row>
    <row r="37" spans="1:7" ht="16.5" thickBot="1">
      <c r="A37" s="13"/>
      <c r="B37" s="13"/>
      <c r="C37" s="35"/>
      <c r="D37" s="9"/>
      <c r="E37" s="9"/>
      <c r="F37" s="35"/>
      <c r="G37" s="34"/>
    </row>
    <row r="38" spans="1:7" ht="31.5">
      <c r="A38" s="16"/>
      <c r="B38" s="41" t="s">
        <v>154</v>
      </c>
      <c r="C38" s="51" t="s">
        <v>171</v>
      </c>
      <c r="D38" s="18" t="s">
        <v>170</v>
      </c>
      <c r="E38" s="19" t="s">
        <v>172</v>
      </c>
      <c r="F38" s="36" t="s">
        <v>1</v>
      </c>
      <c r="G38" s="37" t="s">
        <v>155</v>
      </c>
    </row>
    <row r="39" spans="1:7" ht="16.5" thickBot="1">
      <c r="A39" s="21"/>
      <c r="B39" s="42"/>
      <c r="C39" s="53">
        <v>1</v>
      </c>
      <c r="D39" s="23">
        <v>2</v>
      </c>
      <c r="E39" s="24">
        <v>3</v>
      </c>
      <c r="F39" s="38" t="s">
        <v>156</v>
      </c>
      <c r="G39" s="39" t="s">
        <v>157</v>
      </c>
    </row>
    <row r="40" spans="1:7" ht="16.5" thickBot="1">
      <c r="A40" s="29"/>
      <c r="B40" s="27" t="s">
        <v>162</v>
      </c>
      <c r="C40" s="28">
        <v>-642616</v>
      </c>
      <c r="D40" s="43">
        <v>0</v>
      </c>
      <c r="E40" s="43">
        <v>0</v>
      </c>
      <c r="F40" s="28"/>
      <c r="G40" s="43"/>
    </row>
    <row r="41" spans="1:7" ht="16.5" thickBot="1">
      <c r="A41" s="27"/>
      <c r="B41" s="27" t="s">
        <v>163</v>
      </c>
      <c r="C41" s="28">
        <v>190000</v>
      </c>
      <c r="D41" s="44">
        <v>0</v>
      </c>
      <c r="E41" s="44">
        <v>1518880.73</v>
      </c>
      <c r="F41" s="28"/>
      <c r="G41" s="43"/>
    </row>
    <row r="42" spans="1:7" ht="16.5" thickBot="1">
      <c r="A42" s="27"/>
      <c r="B42" s="45" t="s">
        <v>173</v>
      </c>
      <c r="C42" s="52">
        <v>1877390.53</v>
      </c>
      <c r="D42" s="44">
        <v>0</v>
      </c>
      <c r="E42" s="44">
        <f>E26+E34</f>
        <v>-1759715.6799999992</v>
      </c>
      <c r="F42" s="28"/>
      <c r="G42" s="43"/>
    </row>
    <row r="43" spans="1:7" ht="16.5" thickBot="1">
      <c r="A43" s="29" t="s">
        <v>0</v>
      </c>
      <c r="B43" s="27" t="s">
        <v>164</v>
      </c>
      <c r="C43" s="28">
        <f>C40+C42+C41</f>
        <v>1424774.53</v>
      </c>
      <c r="D43" s="44">
        <f>D40+D42</f>
        <v>0</v>
      </c>
      <c r="E43" s="44">
        <f>E40+E41+E42</f>
        <v>-240834.94999999925</v>
      </c>
      <c r="F43" s="28"/>
      <c r="G43" s="43"/>
    </row>
    <row r="44" spans="1:7" ht="16.5" thickBot="1">
      <c r="A44" s="13"/>
      <c r="B44" s="9"/>
      <c r="C44" s="40"/>
      <c r="D44" s="9"/>
      <c r="E44" s="9"/>
      <c r="F44" s="34"/>
      <c r="G44" s="34"/>
    </row>
    <row r="45" spans="1:7" ht="16.5" thickBot="1">
      <c r="A45" s="9"/>
      <c r="B45" s="46" t="s">
        <v>165</v>
      </c>
      <c r="C45" s="47">
        <f>C26+C34+C40-C43+C41</f>
        <v>2.3283064365386963E-10</v>
      </c>
      <c r="D45" s="48" t="s">
        <v>166</v>
      </c>
      <c r="E45" s="48">
        <f>E26+E34+E40+E41-E43</f>
        <v>0</v>
      </c>
      <c r="F45" s="49"/>
      <c r="G45" s="49"/>
    </row>
    <row r="46" spans="1:6" ht="15.75">
      <c r="A46" s="9"/>
      <c r="B46" s="9"/>
      <c r="C46" s="9"/>
      <c r="D46" s="9"/>
      <c r="E46" s="9"/>
      <c r="F46" s="9"/>
    </row>
    <row r="47" spans="1:6" ht="15.75">
      <c r="A47" s="9"/>
      <c r="B47" s="73" t="s">
        <v>167</v>
      </c>
      <c r="C47" s="73"/>
      <c r="D47" s="73"/>
      <c r="E47" s="73"/>
      <c r="F47" s="73"/>
    </row>
    <row r="48" spans="1:6" ht="15.75">
      <c r="A48" s="9"/>
      <c r="B48" s="9"/>
      <c r="C48" s="9"/>
      <c r="D48" s="9"/>
      <c r="E48" s="9"/>
      <c r="F48" s="9"/>
    </row>
    <row r="49" spans="1:6" ht="42.75" customHeight="1">
      <c r="A49" s="9"/>
      <c r="B49" s="74" t="s">
        <v>174</v>
      </c>
      <c r="C49" s="74"/>
      <c r="D49" s="74"/>
      <c r="E49" s="74"/>
      <c r="F49" s="74"/>
    </row>
  </sheetData>
  <sheetProtection/>
  <mergeCells count="12">
    <mergeCell ref="B49:F49"/>
    <mergeCell ref="A1:H1"/>
    <mergeCell ref="A4:B4"/>
    <mergeCell ref="A5:F5"/>
    <mergeCell ref="A7:C7"/>
    <mergeCell ref="B9:F9"/>
    <mergeCell ref="A2:B2"/>
    <mergeCell ref="A3:C3"/>
    <mergeCell ref="A10:C10"/>
    <mergeCell ref="B11:F11"/>
    <mergeCell ref="B13:F13"/>
    <mergeCell ref="B47:F4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"/>
  <sheetViews>
    <sheetView zoomScalePageLayoutView="0" workbookViewId="0" topLeftCell="A121">
      <selection activeCell="F140" sqref="F140"/>
    </sheetView>
  </sheetViews>
  <sheetFormatPr defaultColWidth="9.140625" defaultRowHeight="12.75"/>
  <cols>
    <col min="1" max="1" width="14.28125" style="0" customWidth="1"/>
    <col min="2" max="2" width="91.28125" style="0" customWidth="1"/>
    <col min="3" max="3" width="18.7109375" style="0" customWidth="1"/>
    <col min="4" max="4" width="14.7109375" style="0" customWidth="1"/>
    <col min="5" max="5" width="19.28125" style="0" customWidth="1"/>
  </cols>
  <sheetData>
    <row r="1" spans="1:5" ht="12.75">
      <c r="A1" s="76"/>
      <c r="B1" s="76"/>
      <c r="D1" s="5"/>
      <c r="E1" s="6"/>
    </row>
    <row r="2" spans="1:5" ht="12.75">
      <c r="A2" s="76" t="s">
        <v>0</v>
      </c>
      <c r="B2" s="76"/>
      <c r="D2" s="5"/>
      <c r="E2" s="7"/>
    </row>
    <row r="3" spans="1:3" ht="12.75">
      <c r="A3" s="76"/>
      <c r="B3" s="76"/>
      <c r="C3" s="76"/>
    </row>
    <row r="4" spans="1:7" ht="12.75">
      <c r="A4" s="83" t="s">
        <v>168</v>
      </c>
      <c r="B4" s="83"/>
      <c r="C4" s="83"/>
      <c r="D4" s="83"/>
      <c r="E4" s="83"/>
      <c r="F4" s="83"/>
      <c r="G4" s="83"/>
    </row>
    <row r="5" spans="1:2" ht="12.75">
      <c r="A5" s="76"/>
      <c r="B5" s="76"/>
    </row>
    <row r="9" spans="1:7" ht="12.75">
      <c r="A9" s="1" t="s">
        <v>14</v>
      </c>
      <c r="B9" s="1" t="s">
        <v>175</v>
      </c>
      <c r="C9" s="1" t="s">
        <v>176</v>
      </c>
      <c r="D9" s="1" t="s">
        <v>177</v>
      </c>
      <c r="E9" s="1" t="s">
        <v>178</v>
      </c>
      <c r="F9" s="1" t="s">
        <v>1</v>
      </c>
      <c r="G9" s="1" t="s">
        <v>1</v>
      </c>
    </row>
    <row r="10" spans="1:7" ht="12.75">
      <c r="A10" s="1"/>
      <c r="B10" s="1"/>
      <c r="C10" s="54">
        <v>1</v>
      </c>
      <c r="D10" s="54">
        <v>2</v>
      </c>
      <c r="E10" s="54">
        <v>3</v>
      </c>
      <c r="F10" s="55" t="s">
        <v>156</v>
      </c>
      <c r="G10" s="55" t="s">
        <v>157</v>
      </c>
    </row>
    <row r="11" spans="1:7" ht="12.75">
      <c r="A11" s="81" t="s">
        <v>242</v>
      </c>
      <c r="B11" s="76" t="s">
        <v>0</v>
      </c>
      <c r="C11" s="68">
        <f>C13+C69</f>
        <v>11124623.849999998</v>
      </c>
      <c r="D11" s="66">
        <f>D13+D69</f>
        <v>26339456.5</v>
      </c>
      <c r="E11" s="66">
        <f>E13+E69</f>
        <v>10021617.3</v>
      </c>
      <c r="F11" s="66">
        <f>E11/C11*100</f>
        <v>90.08499914358904</v>
      </c>
      <c r="G11" s="66">
        <f>E11/D11*100</f>
        <v>38.0479274505911</v>
      </c>
    </row>
    <row r="12" spans="1:7" ht="12.75">
      <c r="A12" s="81" t="s">
        <v>15</v>
      </c>
      <c r="B12" s="76" t="s">
        <v>0</v>
      </c>
      <c r="C12" s="67"/>
      <c r="D12" s="3"/>
      <c r="E12" s="3"/>
      <c r="F12" s="3"/>
      <c r="G12" s="3"/>
    </row>
    <row r="13" spans="1:7" ht="12.75">
      <c r="A13" s="4" t="s">
        <v>16</v>
      </c>
      <c r="B13" s="4" t="s">
        <v>4</v>
      </c>
      <c r="C13" s="4">
        <f>C14+C30+C42+C52+C66</f>
        <v>7096333.889999999</v>
      </c>
      <c r="D13" s="4">
        <v>25994456.5</v>
      </c>
      <c r="E13" s="4">
        <f>E14+E30+E42+E52+E62+E66</f>
        <v>8557356.3</v>
      </c>
      <c r="F13" s="4">
        <f>E13/C13*100</f>
        <v>120.58841132121536</v>
      </c>
      <c r="G13" s="8">
        <f>E13/D13*100</f>
        <v>32.91992775459645</v>
      </c>
    </row>
    <row r="14" spans="1:7" ht="12.75">
      <c r="A14" s="58" t="s">
        <v>17</v>
      </c>
      <c r="B14" s="58" t="s">
        <v>18</v>
      </c>
      <c r="C14" s="58">
        <f>C15+C22+C25+C28</f>
        <v>3189408.61</v>
      </c>
      <c r="D14" s="58">
        <v>7996201.9</v>
      </c>
      <c r="E14" s="58">
        <f>E15+E22+E25+E28</f>
        <v>3526295.0100000007</v>
      </c>
      <c r="F14" s="58">
        <f>E14/C14*100</f>
        <v>110.5626603923917</v>
      </c>
      <c r="G14" s="59">
        <f>E14/D14*100</f>
        <v>44.09962447296385</v>
      </c>
    </row>
    <row r="15" spans="1:7" ht="12.75">
      <c r="A15" s="60" t="s">
        <v>19</v>
      </c>
      <c r="B15" s="60" t="s">
        <v>20</v>
      </c>
      <c r="C15" s="58">
        <f>C16+C17+C18+C19-C21</f>
        <v>1788285.9699999997</v>
      </c>
      <c r="D15" s="58">
        <v>4962701.9</v>
      </c>
      <c r="E15" s="58">
        <f>E16+E17+E18+E19+E20-E21</f>
        <v>2472329.91</v>
      </c>
      <c r="F15" s="58">
        <f aca="true" t="shared" si="0" ref="F15:F68">E15/C15*100</f>
        <v>138.25137318501697</v>
      </c>
      <c r="G15" s="59">
        <f>E15/D15*100</f>
        <v>49.81822321425351</v>
      </c>
    </row>
    <row r="16" spans="1:7" ht="12.75">
      <c r="A16" t="s">
        <v>179</v>
      </c>
      <c r="B16" t="s">
        <v>180</v>
      </c>
      <c r="C16" s="56">
        <v>1602137.76</v>
      </c>
      <c r="D16" s="58"/>
      <c r="E16" s="56">
        <v>1860895.1</v>
      </c>
      <c r="F16" s="56">
        <f t="shared" si="0"/>
        <v>116.15075472660979</v>
      </c>
      <c r="G16" s="59"/>
    </row>
    <row r="17" spans="1:7" ht="12.75">
      <c r="A17" t="s">
        <v>181</v>
      </c>
      <c r="B17" t="s">
        <v>182</v>
      </c>
      <c r="C17" s="56">
        <v>254204.23</v>
      </c>
      <c r="D17" s="58"/>
      <c r="E17" s="56">
        <v>256072.83</v>
      </c>
      <c r="F17" s="56">
        <f t="shared" si="0"/>
        <v>100.73507824791112</v>
      </c>
      <c r="G17" s="59"/>
    </row>
    <row r="18" spans="1:7" ht="12.75">
      <c r="A18" t="s">
        <v>183</v>
      </c>
      <c r="B18" t="s">
        <v>184</v>
      </c>
      <c r="C18" s="56">
        <v>853428.06</v>
      </c>
      <c r="D18" s="58"/>
      <c r="E18" s="56">
        <v>1163155.88</v>
      </c>
      <c r="F18" s="56">
        <f t="shared" si="0"/>
        <v>136.29220018849622</v>
      </c>
      <c r="G18" s="59"/>
    </row>
    <row r="19" spans="1:7" ht="12.75">
      <c r="A19" t="s">
        <v>185</v>
      </c>
      <c r="B19" t="s">
        <v>186</v>
      </c>
      <c r="C19" s="56">
        <v>35163.19</v>
      </c>
      <c r="D19" s="58"/>
      <c r="E19" s="56">
        <v>80133.32</v>
      </c>
      <c r="F19" s="56">
        <f t="shared" si="0"/>
        <v>227.88979043141424</v>
      </c>
      <c r="G19" s="59"/>
    </row>
    <row r="20" spans="1:7" ht="12.75">
      <c r="A20" t="s">
        <v>187</v>
      </c>
      <c r="B20" t="s">
        <v>188</v>
      </c>
      <c r="C20" s="56">
        <v>0</v>
      </c>
      <c r="D20" s="58"/>
      <c r="E20" s="56">
        <v>143508.87</v>
      </c>
      <c r="F20" s="56"/>
      <c r="G20" s="59"/>
    </row>
    <row r="21" spans="1:7" ht="12.75">
      <c r="A21" t="s">
        <v>189</v>
      </c>
      <c r="B21" t="s">
        <v>190</v>
      </c>
      <c r="C21" s="56">
        <v>956647.27</v>
      </c>
      <c r="D21" s="58"/>
      <c r="E21" s="56">
        <v>1031436.09</v>
      </c>
      <c r="F21" s="56">
        <f t="shared" si="0"/>
        <v>107.81780519793884</v>
      </c>
      <c r="G21" s="59"/>
    </row>
    <row r="22" spans="1:7" ht="12.75">
      <c r="A22" s="60" t="s">
        <v>21</v>
      </c>
      <c r="B22" s="60" t="s">
        <v>22</v>
      </c>
      <c r="C22" s="58">
        <f>C23+C24</f>
        <v>1357309.23</v>
      </c>
      <c r="D22" s="58">
        <v>2900000</v>
      </c>
      <c r="E22" s="58">
        <f>E23+E24</f>
        <v>1014368.0700000001</v>
      </c>
      <c r="F22" s="58">
        <f t="shared" si="0"/>
        <v>74.7337487714572</v>
      </c>
      <c r="G22" s="59">
        <f>E22/D22*100</f>
        <v>34.97820931034483</v>
      </c>
    </row>
    <row r="23" spans="1:7" ht="12.75">
      <c r="A23" t="s">
        <v>191</v>
      </c>
      <c r="B23" t="s">
        <v>192</v>
      </c>
      <c r="C23" s="56">
        <v>131297.5</v>
      </c>
      <c r="D23" s="58"/>
      <c r="E23" s="56">
        <v>186794.68</v>
      </c>
      <c r="F23" s="56">
        <f t="shared" si="0"/>
        <v>142.2682686265923</v>
      </c>
      <c r="G23" s="59"/>
    </row>
    <row r="24" spans="1:7" ht="12.75">
      <c r="A24" t="s">
        <v>193</v>
      </c>
      <c r="B24" t="s">
        <v>194</v>
      </c>
      <c r="C24" s="56">
        <v>1226011.73</v>
      </c>
      <c r="D24" s="58"/>
      <c r="E24" s="56">
        <v>827573.39</v>
      </c>
      <c r="F24" s="56">
        <f t="shared" si="0"/>
        <v>67.50126199852917</v>
      </c>
      <c r="G24" s="59"/>
    </row>
    <row r="25" spans="1:7" ht="12.75">
      <c r="A25" s="60" t="s">
        <v>23</v>
      </c>
      <c r="B25" s="60" t="s">
        <v>24</v>
      </c>
      <c r="C25" s="58">
        <f>C26+C27</f>
        <v>12030.14</v>
      </c>
      <c r="D25" s="58">
        <v>133500</v>
      </c>
      <c r="E25" s="58">
        <f>E26</f>
        <v>39596.99</v>
      </c>
      <c r="F25" s="58">
        <f t="shared" si="0"/>
        <v>329.1482060890397</v>
      </c>
      <c r="G25" s="59">
        <f>E25/D25*100</f>
        <v>29.660666666666664</v>
      </c>
    </row>
    <row r="26" spans="1:7" ht="12.75">
      <c r="A26" t="s">
        <v>195</v>
      </c>
      <c r="B26" t="s">
        <v>196</v>
      </c>
      <c r="C26" s="2">
        <v>10630.14</v>
      </c>
      <c r="D26" s="2"/>
      <c r="E26" s="2">
        <v>39596.99</v>
      </c>
      <c r="F26" s="56">
        <f t="shared" si="0"/>
        <v>372.49735186930747</v>
      </c>
      <c r="G26" s="59"/>
    </row>
    <row r="27" spans="1:7" ht="12.75">
      <c r="A27" s="64">
        <v>6145</v>
      </c>
      <c r="B27" s="57" t="s">
        <v>239</v>
      </c>
      <c r="C27" s="2">
        <v>1400</v>
      </c>
      <c r="D27" s="2"/>
      <c r="E27" s="2">
        <v>0</v>
      </c>
      <c r="F27" s="56">
        <f t="shared" si="0"/>
        <v>0</v>
      </c>
      <c r="G27" s="59"/>
    </row>
    <row r="28" spans="1:7" ht="13.5" customHeight="1">
      <c r="A28" s="65">
        <v>616</v>
      </c>
      <c r="B28" s="60" t="s">
        <v>240</v>
      </c>
      <c r="C28" s="58">
        <f>C29</f>
        <v>31783.27</v>
      </c>
      <c r="D28" s="58">
        <v>0</v>
      </c>
      <c r="E28" s="58">
        <v>0.04</v>
      </c>
      <c r="F28" s="58">
        <f t="shared" si="0"/>
        <v>0.00012585237453540809</v>
      </c>
      <c r="G28" s="59"/>
    </row>
    <row r="29" spans="1:7" ht="12.75">
      <c r="A29" s="64">
        <v>6163</v>
      </c>
      <c r="B29" s="57" t="s">
        <v>241</v>
      </c>
      <c r="C29" s="2">
        <v>31783.27</v>
      </c>
      <c r="D29" s="2"/>
      <c r="E29" s="2">
        <v>0.04</v>
      </c>
      <c r="F29" s="56">
        <f t="shared" si="0"/>
        <v>0.00012585237453540809</v>
      </c>
      <c r="G29" s="59"/>
    </row>
    <row r="30" spans="1:7" ht="12.75">
      <c r="A30" s="58" t="s">
        <v>25</v>
      </c>
      <c r="B30" s="58" t="s">
        <v>26</v>
      </c>
      <c r="C30" s="58">
        <f>C31+C36+C38+C40</f>
        <v>2612409.76</v>
      </c>
      <c r="D30" s="58">
        <v>8723904.6</v>
      </c>
      <c r="E30" s="58">
        <f>E31+E34+E36+E38+E40</f>
        <v>3171698.43</v>
      </c>
      <c r="F30" s="58">
        <f t="shared" si="0"/>
        <v>121.4089182548453</v>
      </c>
      <c r="G30" s="59">
        <f>E30/D30*100</f>
        <v>36.35640891808927</v>
      </c>
    </row>
    <row r="31" spans="1:7" ht="12.75">
      <c r="A31" s="60" t="s">
        <v>27</v>
      </c>
      <c r="B31" s="60" t="s">
        <v>28</v>
      </c>
      <c r="C31" s="58">
        <f>C32</f>
        <v>1549305.22</v>
      </c>
      <c r="D31" s="58">
        <v>3987123.75</v>
      </c>
      <c r="E31" s="58">
        <f>E32+E33</f>
        <v>1916749.06</v>
      </c>
      <c r="F31" s="58">
        <f t="shared" si="0"/>
        <v>123.71668508287863</v>
      </c>
      <c r="G31" s="59">
        <f>E31/D31*100</f>
        <v>48.073478030372144</v>
      </c>
    </row>
    <row r="32" spans="1:7" ht="12.75">
      <c r="A32" t="s">
        <v>197</v>
      </c>
      <c r="B32" t="s">
        <v>198</v>
      </c>
      <c r="C32" s="56">
        <v>1549305.22</v>
      </c>
      <c r="D32" s="58"/>
      <c r="E32" s="56">
        <v>1404503.34</v>
      </c>
      <c r="F32" s="56">
        <f t="shared" si="0"/>
        <v>90.65375381617832</v>
      </c>
      <c r="G32" s="59"/>
    </row>
    <row r="33" spans="1:7" ht="12.75">
      <c r="A33" t="s">
        <v>199</v>
      </c>
      <c r="B33" t="s">
        <v>200</v>
      </c>
      <c r="C33" s="56">
        <v>0</v>
      </c>
      <c r="D33" s="58"/>
      <c r="E33" s="56">
        <v>512245.72</v>
      </c>
      <c r="F33" s="56"/>
      <c r="G33" s="59"/>
    </row>
    <row r="34" spans="1:7" ht="12.75">
      <c r="A34" s="60" t="s">
        <v>29</v>
      </c>
      <c r="B34" s="60" t="s">
        <v>30</v>
      </c>
      <c r="C34" s="58">
        <v>0</v>
      </c>
      <c r="D34" s="58">
        <v>505904.6</v>
      </c>
      <c r="E34" s="58">
        <f>E35</f>
        <v>355904.6</v>
      </c>
      <c r="F34" s="58"/>
      <c r="G34" s="59">
        <f>E34/D34*100</f>
        <v>70.35014111356173</v>
      </c>
    </row>
    <row r="35" spans="1:7" ht="12.75">
      <c r="A35" t="s">
        <v>201</v>
      </c>
      <c r="B35" t="s">
        <v>202</v>
      </c>
      <c r="C35" s="56">
        <v>0</v>
      </c>
      <c r="D35" s="58"/>
      <c r="E35" s="56">
        <v>355904.6</v>
      </c>
      <c r="F35" s="58"/>
      <c r="G35" s="59"/>
    </row>
    <row r="36" spans="1:7" ht="12.75">
      <c r="A36" s="60" t="s">
        <v>31</v>
      </c>
      <c r="B36" s="60" t="s">
        <v>32</v>
      </c>
      <c r="C36" s="58">
        <f>C37</f>
        <v>280120</v>
      </c>
      <c r="D36" s="58">
        <v>592000</v>
      </c>
      <c r="E36" s="58">
        <f>E37</f>
        <v>276125</v>
      </c>
      <c r="F36" s="58">
        <f t="shared" si="0"/>
        <v>98.5738255033557</v>
      </c>
      <c r="G36" s="59">
        <f>E36/D36*100</f>
        <v>46.642736486486484</v>
      </c>
    </row>
    <row r="37" spans="1:7" ht="12.75">
      <c r="A37" t="s">
        <v>203</v>
      </c>
      <c r="B37" t="s">
        <v>204</v>
      </c>
      <c r="C37" s="56">
        <v>280120</v>
      </c>
      <c r="D37" s="58"/>
      <c r="E37" s="56">
        <v>276125</v>
      </c>
      <c r="F37" s="56">
        <f t="shared" si="0"/>
        <v>98.5738255033557</v>
      </c>
      <c r="G37" s="59"/>
    </row>
    <row r="38" spans="1:7" ht="12.75">
      <c r="A38" s="60" t="s">
        <v>33</v>
      </c>
      <c r="B38" s="60" t="s">
        <v>34</v>
      </c>
      <c r="C38" s="58">
        <f>C39</f>
        <v>4500</v>
      </c>
      <c r="D38" s="58">
        <v>12000</v>
      </c>
      <c r="E38" s="58">
        <f>E39</f>
        <v>5900</v>
      </c>
      <c r="F38" s="58">
        <f t="shared" si="0"/>
        <v>131.11111111111111</v>
      </c>
      <c r="G38" s="59">
        <f>E38/D38*100</f>
        <v>49.166666666666664</v>
      </c>
    </row>
    <row r="39" spans="1:7" ht="12.75">
      <c r="A39" t="s">
        <v>205</v>
      </c>
      <c r="B39" t="s">
        <v>206</v>
      </c>
      <c r="C39" s="56">
        <v>4500</v>
      </c>
      <c r="D39" s="58"/>
      <c r="E39" s="56">
        <v>5900</v>
      </c>
      <c r="F39" s="56">
        <f t="shared" si="0"/>
        <v>131.11111111111111</v>
      </c>
      <c r="G39" s="59"/>
    </row>
    <row r="40" spans="1:7" ht="12.75">
      <c r="A40" s="60" t="s">
        <v>35</v>
      </c>
      <c r="B40" s="60" t="s">
        <v>36</v>
      </c>
      <c r="C40" s="58">
        <f>C41</f>
        <v>778484.54</v>
      </c>
      <c r="D40" s="58">
        <v>3626876.25</v>
      </c>
      <c r="E40" s="58">
        <f>E41</f>
        <v>617019.77</v>
      </c>
      <c r="F40" s="58">
        <f t="shared" si="0"/>
        <v>79.25909100262929</v>
      </c>
      <c r="G40" s="59">
        <f>E40/D40*100</f>
        <v>17.012429635557595</v>
      </c>
    </row>
    <row r="41" spans="1:7" ht="12.75">
      <c r="A41" t="s">
        <v>207</v>
      </c>
      <c r="B41" t="s">
        <v>208</v>
      </c>
      <c r="C41" s="2">
        <v>778484.54</v>
      </c>
      <c r="D41" s="2"/>
      <c r="E41" s="2">
        <v>617019.77</v>
      </c>
      <c r="F41" s="56">
        <f t="shared" si="0"/>
        <v>79.25909100262929</v>
      </c>
      <c r="G41" s="59"/>
    </row>
    <row r="42" spans="1:7" ht="12.75">
      <c r="A42" s="58" t="s">
        <v>37</v>
      </c>
      <c r="B42" s="58" t="s">
        <v>38</v>
      </c>
      <c r="C42" s="58">
        <f>C43+C47</f>
        <v>330159.85</v>
      </c>
      <c r="D42" s="58">
        <v>1292550</v>
      </c>
      <c r="E42" s="58">
        <f>E43+E47</f>
        <v>339087.37</v>
      </c>
      <c r="F42" s="58">
        <f t="shared" si="0"/>
        <v>102.70399929004088</v>
      </c>
      <c r="G42" s="59">
        <f>E42/D42*100</f>
        <v>26.233984758810102</v>
      </c>
    </row>
    <row r="43" spans="1:7" ht="12.75">
      <c r="A43" s="60" t="s">
        <v>39</v>
      </c>
      <c r="B43" s="60" t="s">
        <v>40</v>
      </c>
      <c r="C43" s="58">
        <f>C44+C45</f>
        <v>156.24</v>
      </c>
      <c r="D43" s="58">
        <v>150450</v>
      </c>
      <c r="E43" s="58">
        <f>E44+E45+E46</f>
        <v>820.5600000000001</v>
      </c>
      <c r="F43" s="58">
        <f t="shared" si="0"/>
        <v>525.1920122887865</v>
      </c>
      <c r="G43" s="59">
        <f>E43/D43*100</f>
        <v>0.5454037886340978</v>
      </c>
    </row>
    <row r="44" spans="1:7" ht="12.75">
      <c r="A44" t="s">
        <v>209</v>
      </c>
      <c r="B44" t="s">
        <v>210</v>
      </c>
      <c r="C44" s="56">
        <v>71.24</v>
      </c>
      <c r="D44" s="56"/>
      <c r="E44" s="56">
        <v>86.33</v>
      </c>
      <c r="F44" s="56">
        <f t="shared" si="0"/>
        <v>121.18192026951151</v>
      </c>
      <c r="G44" s="59"/>
    </row>
    <row r="45" spans="1:7" ht="12.75">
      <c r="A45" t="s">
        <v>211</v>
      </c>
      <c r="B45" t="s">
        <v>212</v>
      </c>
      <c r="C45" s="56">
        <v>85</v>
      </c>
      <c r="D45" s="56"/>
      <c r="E45" s="56">
        <v>0</v>
      </c>
      <c r="F45" s="56">
        <f t="shared" si="0"/>
        <v>0</v>
      </c>
      <c r="G45" s="59"/>
    </row>
    <row r="46" spans="1:7" ht="12.75">
      <c r="A46" t="s">
        <v>213</v>
      </c>
      <c r="B46" t="s">
        <v>214</v>
      </c>
      <c r="C46" s="56">
        <v>0</v>
      </c>
      <c r="D46" s="56"/>
      <c r="E46" s="56">
        <v>734.23</v>
      </c>
      <c r="F46" s="56"/>
      <c r="G46" s="59"/>
    </row>
    <row r="47" spans="1:7" ht="12.75">
      <c r="A47" s="60" t="s">
        <v>41</v>
      </c>
      <c r="B47" s="60" t="s">
        <v>42</v>
      </c>
      <c r="C47" s="58">
        <f>C48+C49+C50+C51</f>
        <v>330003.61</v>
      </c>
      <c r="D47" s="58">
        <v>1142100</v>
      </c>
      <c r="E47" s="58">
        <f>E48+E49+E50+E51</f>
        <v>338266.81</v>
      </c>
      <c r="F47" s="58">
        <f t="shared" si="0"/>
        <v>102.50397260805724</v>
      </c>
      <c r="G47" s="59">
        <f>E47/D47*100</f>
        <v>29.61796777865336</v>
      </c>
    </row>
    <row r="48" spans="1:7" ht="12.75">
      <c r="A48" t="s">
        <v>215</v>
      </c>
      <c r="B48" t="s">
        <v>216</v>
      </c>
      <c r="C48" s="56">
        <v>209084.35</v>
      </c>
      <c r="D48" s="58"/>
      <c r="E48" s="56">
        <v>279926.96</v>
      </c>
      <c r="F48" s="56">
        <f t="shared" si="0"/>
        <v>133.88231113423842</v>
      </c>
      <c r="G48" s="59"/>
    </row>
    <row r="49" spans="1:7" ht="12.75">
      <c r="A49" t="s">
        <v>217</v>
      </c>
      <c r="B49" t="s">
        <v>218</v>
      </c>
      <c r="C49" s="56">
        <v>45350.83</v>
      </c>
      <c r="D49" s="58"/>
      <c r="E49" s="56">
        <v>33326.06</v>
      </c>
      <c r="F49" s="56">
        <f t="shared" si="0"/>
        <v>73.48500567685309</v>
      </c>
      <c r="G49" s="59"/>
    </row>
    <row r="50" spans="1:7" ht="12.75">
      <c r="A50" t="s">
        <v>219</v>
      </c>
      <c r="B50" t="s">
        <v>220</v>
      </c>
      <c r="C50" s="56">
        <v>50445.33</v>
      </c>
      <c r="D50" s="58"/>
      <c r="E50" s="56">
        <v>15361.18</v>
      </c>
      <c r="F50" s="56">
        <f t="shared" si="0"/>
        <v>30.451143842254574</v>
      </c>
      <c r="G50" s="59"/>
    </row>
    <row r="51" spans="1:7" ht="12.75">
      <c r="A51" t="s">
        <v>221</v>
      </c>
      <c r="B51" t="s">
        <v>222</v>
      </c>
      <c r="C51" s="56">
        <v>25123.1</v>
      </c>
      <c r="D51" s="58"/>
      <c r="E51" s="56">
        <v>9652.61</v>
      </c>
      <c r="F51" s="56">
        <f t="shared" si="0"/>
        <v>38.42125374655198</v>
      </c>
      <c r="G51" s="59"/>
    </row>
    <row r="52" spans="1:7" ht="12.75">
      <c r="A52" s="58" t="s">
        <v>43</v>
      </c>
      <c r="B52" s="58" t="s">
        <v>44</v>
      </c>
      <c r="C52" s="58">
        <f>C53+C56+C59</f>
        <v>944105.6699999999</v>
      </c>
      <c r="D52" s="58">
        <v>7891800</v>
      </c>
      <c r="E52" s="58">
        <f>E53+E56+E59</f>
        <v>1475265.49</v>
      </c>
      <c r="F52" s="58">
        <f t="shared" si="0"/>
        <v>156.2606323506139</v>
      </c>
      <c r="G52" s="59">
        <f>E52/D52*100</f>
        <v>18.69365024455764</v>
      </c>
    </row>
    <row r="53" spans="1:7" ht="12.75">
      <c r="A53" s="60" t="s">
        <v>45</v>
      </c>
      <c r="B53" s="60" t="s">
        <v>46</v>
      </c>
      <c r="C53" s="58">
        <f>C54+C55</f>
        <v>86369.62999999999</v>
      </c>
      <c r="D53" s="58">
        <v>252000</v>
      </c>
      <c r="E53" s="58">
        <f>E54+E55</f>
        <v>24661.1</v>
      </c>
      <c r="F53" s="58">
        <f t="shared" si="0"/>
        <v>28.552976318180363</v>
      </c>
      <c r="G53" s="59">
        <f>E53/D53*100</f>
        <v>9.786150793650792</v>
      </c>
    </row>
    <row r="54" spans="1:7" ht="12.75">
      <c r="A54" t="s">
        <v>223</v>
      </c>
      <c r="B54" t="s">
        <v>224</v>
      </c>
      <c r="C54" s="56">
        <v>703.84</v>
      </c>
      <c r="D54" s="58"/>
      <c r="E54" s="56">
        <v>42.96</v>
      </c>
      <c r="F54" s="56">
        <f t="shared" si="0"/>
        <v>6.103659922709706</v>
      </c>
      <c r="G54" s="59"/>
    </row>
    <row r="55" spans="1:7" ht="12.75">
      <c r="A55" t="s">
        <v>225</v>
      </c>
      <c r="B55" t="s">
        <v>226</v>
      </c>
      <c r="C55" s="56">
        <v>85665.79</v>
      </c>
      <c r="D55" s="58"/>
      <c r="E55" s="56">
        <v>24618.14</v>
      </c>
      <c r="F55" s="56">
        <f t="shared" si="0"/>
        <v>28.737422488020016</v>
      </c>
      <c r="G55" s="59"/>
    </row>
    <row r="56" spans="1:7" ht="12.75">
      <c r="A56" s="60" t="s">
        <v>47</v>
      </c>
      <c r="B56" s="60" t="s">
        <v>48</v>
      </c>
      <c r="C56" s="58">
        <f>C57+C58</f>
        <v>219169.06</v>
      </c>
      <c r="D56" s="58">
        <v>3129900</v>
      </c>
      <c r="E56" s="58">
        <f>E57+E58</f>
        <v>170417.12</v>
      </c>
      <c r="F56" s="58">
        <f t="shared" si="0"/>
        <v>77.7560117290278</v>
      </c>
      <c r="G56" s="59">
        <f>E56/D56*100</f>
        <v>5.444810377328349</v>
      </c>
    </row>
    <row r="57" spans="1:7" ht="12.75">
      <c r="A57" t="s">
        <v>227</v>
      </c>
      <c r="B57" t="s">
        <v>228</v>
      </c>
      <c r="C57" s="56">
        <v>12467.68</v>
      </c>
      <c r="D57" s="58"/>
      <c r="E57" s="56">
        <v>16253.12</v>
      </c>
      <c r="F57" s="56">
        <f t="shared" si="0"/>
        <v>130.3620240493821</v>
      </c>
      <c r="G57" s="59"/>
    </row>
    <row r="58" spans="1:7" ht="12.75">
      <c r="A58" t="s">
        <v>229</v>
      </c>
      <c r="B58" t="s">
        <v>230</v>
      </c>
      <c r="C58" s="56">
        <v>206701.38</v>
      </c>
      <c r="D58" s="58"/>
      <c r="E58" s="56">
        <v>154164</v>
      </c>
      <c r="F58" s="56">
        <f t="shared" si="0"/>
        <v>74.5829563402044</v>
      </c>
      <c r="G58" s="59"/>
    </row>
    <row r="59" spans="1:7" ht="12.75">
      <c r="A59" s="60" t="s">
        <v>49</v>
      </c>
      <c r="B59" s="60" t="s">
        <v>50</v>
      </c>
      <c r="C59" s="58">
        <f>C60+C61</f>
        <v>638566.98</v>
      </c>
      <c r="D59" s="58">
        <v>4509900</v>
      </c>
      <c r="E59" s="58">
        <f>E60+E61</f>
        <v>1280187.27</v>
      </c>
      <c r="F59" s="58">
        <f t="shared" si="0"/>
        <v>200.47815031087265</v>
      </c>
      <c r="G59" s="59">
        <f>E59/D59*100</f>
        <v>28.386156455797245</v>
      </c>
    </row>
    <row r="60" spans="1:7" ht="12.75">
      <c r="A60" t="s">
        <v>231</v>
      </c>
      <c r="B60" s="57" t="s">
        <v>232</v>
      </c>
      <c r="C60" s="56">
        <v>29744.86</v>
      </c>
      <c r="D60" s="58"/>
      <c r="E60" s="56">
        <v>567032.98</v>
      </c>
      <c r="F60" s="56">
        <f t="shared" si="0"/>
        <v>1906.322571361909</v>
      </c>
      <c r="G60" s="59"/>
    </row>
    <row r="61" spans="1:7" ht="12.75">
      <c r="A61" t="s">
        <v>233</v>
      </c>
      <c r="B61" t="s">
        <v>234</v>
      </c>
      <c r="C61" s="56">
        <v>608822.12</v>
      </c>
      <c r="D61" s="58"/>
      <c r="E61" s="56">
        <v>713154.29</v>
      </c>
      <c r="F61" s="56">
        <f t="shared" si="0"/>
        <v>117.13672459863974</v>
      </c>
      <c r="G61" s="59"/>
    </row>
    <row r="62" spans="1:7" ht="12.75">
      <c r="A62" s="58" t="s">
        <v>51</v>
      </c>
      <c r="B62" s="58" t="s">
        <v>52</v>
      </c>
      <c r="C62" s="58">
        <v>0</v>
      </c>
      <c r="D62" s="58">
        <v>70000</v>
      </c>
      <c r="E62" s="58">
        <f>E63+E64</f>
        <v>750</v>
      </c>
      <c r="F62" s="58"/>
      <c r="G62" s="59">
        <f>E62/D62*100</f>
        <v>1.0714285714285714</v>
      </c>
    </row>
    <row r="63" spans="1:7" ht="12.75">
      <c r="A63" s="60" t="s">
        <v>53</v>
      </c>
      <c r="B63" s="60" t="s">
        <v>54</v>
      </c>
      <c r="C63" s="58">
        <v>0</v>
      </c>
      <c r="D63" s="58">
        <v>50000</v>
      </c>
      <c r="E63" s="58">
        <v>0</v>
      </c>
      <c r="F63" s="58"/>
      <c r="G63" s="59">
        <f>E63/D63*100</f>
        <v>0</v>
      </c>
    </row>
    <row r="64" spans="1:7" ht="12.75">
      <c r="A64" s="60" t="s">
        <v>55</v>
      </c>
      <c r="B64" s="60" t="s">
        <v>56</v>
      </c>
      <c r="C64" s="58">
        <v>0</v>
      </c>
      <c r="D64" s="58">
        <v>20000</v>
      </c>
      <c r="E64" s="58">
        <f>E65</f>
        <v>750</v>
      </c>
      <c r="F64" s="58"/>
      <c r="G64" s="59">
        <f>E64/D64*100</f>
        <v>3.75</v>
      </c>
    </row>
    <row r="65" spans="1:7" ht="12.75">
      <c r="A65" t="s">
        <v>235</v>
      </c>
      <c r="B65" t="s">
        <v>110</v>
      </c>
      <c r="C65" s="56">
        <v>0</v>
      </c>
      <c r="D65" s="58"/>
      <c r="E65" s="56">
        <v>750</v>
      </c>
      <c r="F65" s="58"/>
      <c r="G65" s="59"/>
    </row>
    <row r="66" spans="1:7" ht="12.75">
      <c r="A66" s="58" t="s">
        <v>57</v>
      </c>
      <c r="B66" s="58" t="s">
        <v>58</v>
      </c>
      <c r="C66" s="58">
        <v>20250</v>
      </c>
      <c r="D66" s="58">
        <v>20000</v>
      </c>
      <c r="E66" s="58">
        <f>E67</f>
        <v>44260</v>
      </c>
      <c r="F66" s="58">
        <f t="shared" si="0"/>
        <v>218.5679012345679</v>
      </c>
      <c r="G66" s="59">
        <f>E66/D66*100</f>
        <v>221.3</v>
      </c>
    </row>
    <row r="67" spans="1:7" ht="12.75">
      <c r="A67" s="60" t="s">
        <v>59</v>
      </c>
      <c r="B67" s="60" t="s">
        <v>60</v>
      </c>
      <c r="C67" s="58">
        <v>20250</v>
      </c>
      <c r="D67" s="58">
        <v>20000</v>
      </c>
      <c r="E67" s="58">
        <f>E68</f>
        <v>44260</v>
      </c>
      <c r="F67" s="58">
        <f t="shared" si="0"/>
        <v>218.5679012345679</v>
      </c>
      <c r="G67" s="59">
        <f>E67/D67*100</f>
        <v>221.3</v>
      </c>
    </row>
    <row r="68" spans="1:7" ht="12.75">
      <c r="A68" t="s">
        <v>236</v>
      </c>
      <c r="B68" t="s">
        <v>60</v>
      </c>
      <c r="C68" s="56">
        <v>20250</v>
      </c>
      <c r="D68" s="58"/>
      <c r="E68" s="56">
        <v>44260</v>
      </c>
      <c r="F68" s="56">
        <f t="shared" si="0"/>
        <v>218.5679012345679</v>
      </c>
      <c r="G68" s="59"/>
    </row>
    <row r="69" spans="1:7" ht="12.75">
      <c r="A69" s="61" t="s">
        <v>61</v>
      </c>
      <c r="B69" s="61" t="s">
        <v>5</v>
      </c>
      <c r="C69" s="61">
        <v>4028289.96</v>
      </c>
      <c r="D69" s="61">
        <v>345000</v>
      </c>
      <c r="E69" s="61">
        <f>E70</f>
        <v>1464261</v>
      </c>
      <c r="F69" s="61">
        <f>E69/C69*100</f>
        <v>36.34944392136062</v>
      </c>
      <c r="G69" s="62">
        <f>E69/D69*100</f>
        <v>424.42347826086956</v>
      </c>
    </row>
    <row r="70" spans="1:7" ht="12.75">
      <c r="A70" s="58" t="s">
        <v>62</v>
      </c>
      <c r="B70" s="58" t="s">
        <v>63</v>
      </c>
      <c r="C70" s="58">
        <v>4028289.96</v>
      </c>
      <c r="D70" s="58">
        <v>345000</v>
      </c>
      <c r="E70" s="58">
        <f>E71</f>
        <v>1464261</v>
      </c>
      <c r="F70" s="58">
        <v>36.35</v>
      </c>
      <c r="G70" s="59">
        <v>424.42</v>
      </c>
    </row>
    <row r="71" spans="1:7" ht="12.75">
      <c r="A71" s="60" t="s">
        <v>64</v>
      </c>
      <c r="B71" s="60" t="s">
        <v>65</v>
      </c>
      <c r="C71" s="58">
        <v>4028289.96</v>
      </c>
      <c r="D71" s="58">
        <v>345000</v>
      </c>
      <c r="E71" s="58">
        <f>E72</f>
        <v>1464261</v>
      </c>
      <c r="F71" s="58">
        <v>36.35</v>
      </c>
      <c r="G71" s="59">
        <v>424.42</v>
      </c>
    </row>
    <row r="72" spans="1:7" ht="12.75">
      <c r="A72" t="s">
        <v>237</v>
      </c>
      <c r="B72" t="s">
        <v>238</v>
      </c>
      <c r="C72" s="56">
        <v>4028289.96</v>
      </c>
      <c r="D72" s="58"/>
      <c r="E72" s="56">
        <v>1464261</v>
      </c>
      <c r="F72" s="56">
        <v>36.35</v>
      </c>
      <c r="G72" s="59"/>
    </row>
    <row r="73" spans="3:7" ht="12.75">
      <c r="C73" s="60"/>
      <c r="D73" s="58"/>
      <c r="E73" s="56"/>
      <c r="F73" s="58"/>
      <c r="G73" s="59"/>
    </row>
    <row r="74" spans="1:7" ht="12.75">
      <c r="A74" s="1" t="s">
        <v>14</v>
      </c>
      <c r="B74" s="58" t="s">
        <v>243</v>
      </c>
      <c r="C74" s="1" t="s">
        <v>176</v>
      </c>
      <c r="D74" s="1" t="s">
        <v>177</v>
      </c>
      <c r="E74" s="1" t="s">
        <v>178</v>
      </c>
      <c r="F74" s="1" t="s">
        <v>1</v>
      </c>
      <c r="G74" s="1" t="s">
        <v>1</v>
      </c>
    </row>
    <row r="75" spans="1:7" ht="12.75">
      <c r="A75" s="1"/>
      <c r="B75" s="1"/>
      <c r="C75" s="54">
        <v>1</v>
      </c>
      <c r="D75" s="54">
        <v>2</v>
      </c>
      <c r="E75" s="54">
        <v>3</v>
      </c>
      <c r="F75" s="55" t="s">
        <v>156</v>
      </c>
      <c r="G75" s="55" t="s">
        <v>157</v>
      </c>
    </row>
    <row r="76" spans="1:7" ht="12.75">
      <c r="A76" s="81" t="s">
        <v>244</v>
      </c>
      <c r="B76" s="76" t="s">
        <v>0</v>
      </c>
      <c r="C76" s="68">
        <f>C78+C139</f>
        <v>8134567.09</v>
      </c>
      <c r="D76" s="66">
        <f>D78+D139</f>
        <v>25475011.5</v>
      </c>
      <c r="E76" s="66">
        <f>E78+E139</f>
        <v>10080428</v>
      </c>
      <c r="F76" s="66">
        <f>E76/C76*100</f>
        <v>123.92089079198927</v>
      </c>
      <c r="G76" s="66">
        <f>E76/D76*100</f>
        <v>39.56986633744994</v>
      </c>
    </row>
    <row r="77" spans="1:7" ht="12.75">
      <c r="A77" s="80" t="s">
        <v>15</v>
      </c>
      <c r="B77" s="76" t="s">
        <v>0</v>
      </c>
      <c r="C77" s="67"/>
      <c r="D77" s="3"/>
      <c r="E77" s="3"/>
      <c r="F77" s="3"/>
      <c r="G77" s="3"/>
    </row>
    <row r="78" spans="1:7" ht="12.75">
      <c r="A78" s="61" t="s">
        <v>66</v>
      </c>
      <c r="B78" s="61" t="s">
        <v>6</v>
      </c>
      <c r="C78" s="61">
        <f>C79+C86+C114+C120+C124+C130+C134</f>
        <v>6461876.8</v>
      </c>
      <c r="D78" s="61">
        <v>16406575</v>
      </c>
      <c r="E78" s="61">
        <f>E79+E86+E114+E120+E124+E130+E134</f>
        <v>6568990.800000001</v>
      </c>
      <c r="F78" s="61">
        <f>E78/C78*100</f>
        <v>101.6576298700093</v>
      </c>
      <c r="G78" s="62">
        <f>E78/D78*100</f>
        <v>40.038769822464474</v>
      </c>
    </row>
    <row r="79" spans="1:7" ht="12.75">
      <c r="A79" s="58" t="s">
        <v>67</v>
      </c>
      <c r="B79" s="58" t="s">
        <v>68</v>
      </c>
      <c r="C79" s="58">
        <f>C80+C82+C84</f>
        <v>1539475.0799999998</v>
      </c>
      <c r="D79" s="58">
        <v>3374775</v>
      </c>
      <c r="E79" s="58">
        <f>E80+E82+E84</f>
        <v>1238508.4300000002</v>
      </c>
      <c r="F79" s="58">
        <f>E79/C79*100</f>
        <v>80.45004729794005</v>
      </c>
      <c r="G79" s="59">
        <f>E79/D79*100</f>
        <v>36.69899267358565</v>
      </c>
    </row>
    <row r="80" spans="1:7" ht="12.75">
      <c r="A80" s="60" t="s">
        <v>69</v>
      </c>
      <c r="B80" s="60" t="s">
        <v>70</v>
      </c>
      <c r="C80" s="58">
        <f>C81</f>
        <v>1287668.45</v>
      </c>
      <c r="D80" s="58">
        <v>2788446</v>
      </c>
      <c r="E80" s="58">
        <f>E81</f>
        <v>1063065.83</v>
      </c>
      <c r="F80" s="58">
        <f aca="true" t="shared" si="1" ref="F80:F138">E80/C80*100</f>
        <v>82.55741840999522</v>
      </c>
      <c r="G80" s="59">
        <f>E80/D80*100</f>
        <v>38.123952552783884</v>
      </c>
    </row>
    <row r="81" spans="1:7" ht="12.75">
      <c r="A81" t="s">
        <v>245</v>
      </c>
      <c r="B81" t="s">
        <v>246</v>
      </c>
      <c r="C81" s="56">
        <v>1287668.45</v>
      </c>
      <c r="D81" s="56"/>
      <c r="E81" s="56">
        <v>1063065.83</v>
      </c>
      <c r="F81" s="56">
        <f t="shared" si="1"/>
        <v>82.55741840999522</v>
      </c>
      <c r="G81" s="59"/>
    </row>
    <row r="82" spans="1:7" ht="12.75">
      <c r="A82" s="60" t="s">
        <v>71</v>
      </c>
      <c r="B82" s="60" t="s">
        <v>72</v>
      </c>
      <c r="C82" s="58">
        <f>C83</f>
        <v>39756.15</v>
      </c>
      <c r="D82" s="58">
        <v>126500</v>
      </c>
      <c r="E82" s="58">
        <f>E83</f>
        <v>6017.25</v>
      </c>
      <c r="F82" s="58">
        <f t="shared" si="1"/>
        <v>15.135394146566004</v>
      </c>
      <c r="G82" s="59">
        <f>E82/D82*100</f>
        <v>4.756719367588933</v>
      </c>
    </row>
    <row r="83" spans="1:7" ht="12.75">
      <c r="A83" t="s">
        <v>247</v>
      </c>
      <c r="B83" t="s">
        <v>72</v>
      </c>
      <c r="C83" s="56">
        <v>39756.15</v>
      </c>
      <c r="D83" s="56"/>
      <c r="E83" s="56">
        <v>6017.25</v>
      </c>
      <c r="F83" s="56">
        <f t="shared" si="1"/>
        <v>15.135394146566004</v>
      </c>
      <c r="G83" s="59"/>
    </row>
    <row r="84" spans="1:7" ht="12.75">
      <c r="A84" s="60" t="s">
        <v>73</v>
      </c>
      <c r="B84" s="60" t="s">
        <v>74</v>
      </c>
      <c r="C84" s="58">
        <f>C85</f>
        <v>212050.48</v>
      </c>
      <c r="D84" s="58">
        <v>459829</v>
      </c>
      <c r="E84" s="58">
        <f>E85</f>
        <v>169425.35</v>
      </c>
      <c r="F84" s="58">
        <f t="shared" si="1"/>
        <v>79.89859301426718</v>
      </c>
      <c r="G84" s="59">
        <f>E84/D84*100</f>
        <v>36.84529466388592</v>
      </c>
    </row>
    <row r="85" spans="1:7" ht="12.75">
      <c r="A85" t="s">
        <v>248</v>
      </c>
      <c r="B85" t="s">
        <v>249</v>
      </c>
      <c r="C85" s="56">
        <v>212050.48</v>
      </c>
      <c r="D85" s="56"/>
      <c r="E85" s="56">
        <v>169425.35</v>
      </c>
      <c r="F85" s="56">
        <f t="shared" si="1"/>
        <v>79.89859301426718</v>
      </c>
      <c r="G85" s="59"/>
    </row>
    <row r="86" spans="1:7" ht="12.75">
      <c r="A86" s="58" t="s">
        <v>75</v>
      </c>
      <c r="B86" s="58" t="s">
        <v>76</v>
      </c>
      <c r="C86" s="58">
        <f>C87+C91+C97+C107</f>
        <v>3205730.92</v>
      </c>
      <c r="D86" s="58">
        <v>7006200</v>
      </c>
      <c r="E86" s="58">
        <f>E87+E91+E97+E107</f>
        <v>3271516.4100000006</v>
      </c>
      <c r="F86" s="58">
        <f t="shared" si="1"/>
        <v>102.05212139264641</v>
      </c>
      <c r="G86" s="59">
        <f>E86/D86*100</f>
        <v>46.694590648282954</v>
      </c>
    </row>
    <row r="87" spans="1:7" ht="12.75">
      <c r="A87" s="60" t="s">
        <v>77</v>
      </c>
      <c r="B87" s="60" t="s">
        <v>78</v>
      </c>
      <c r="C87" s="58">
        <f>C88+C89+C90</f>
        <v>13082</v>
      </c>
      <c r="D87" s="58">
        <v>93750</v>
      </c>
      <c r="E87" s="58">
        <f>E88+E89+E90</f>
        <v>27197.8</v>
      </c>
      <c r="F87" s="58">
        <f t="shared" si="1"/>
        <v>207.90246139733983</v>
      </c>
      <c r="G87" s="59">
        <f>E87/D87*100</f>
        <v>29.010986666666668</v>
      </c>
    </row>
    <row r="88" spans="1:7" ht="12.75">
      <c r="A88" t="s">
        <v>250</v>
      </c>
      <c r="B88" t="s">
        <v>251</v>
      </c>
      <c r="C88" s="56">
        <v>2112</v>
      </c>
      <c r="D88" s="56"/>
      <c r="E88" s="56">
        <v>10909.8</v>
      </c>
      <c r="F88" s="56">
        <f t="shared" si="1"/>
        <v>516.5625</v>
      </c>
      <c r="G88" s="59"/>
    </row>
    <row r="89" spans="1:7" ht="12.75">
      <c r="A89" t="s">
        <v>252</v>
      </c>
      <c r="B89" t="s">
        <v>253</v>
      </c>
      <c r="C89" s="56">
        <v>4295</v>
      </c>
      <c r="D89" s="56"/>
      <c r="E89" s="56">
        <v>4058</v>
      </c>
      <c r="F89" s="56">
        <f t="shared" si="1"/>
        <v>94.48195576251454</v>
      </c>
      <c r="G89" s="59"/>
    </row>
    <row r="90" spans="1:7" ht="12.75">
      <c r="A90" t="s">
        <v>254</v>
      </c>
      <c r="B90" t="s">
        <v>255</v>
      </c>
      <c r="C90" s="56">
        <v>6675</v>
      </c>
      <c r="D90" s="56"/>
      <c r="E90" s="56">
        <v>12230</v>
      </c>
      <c r="F90" s="56">
        <f t="shared" si="1"/>
        <v>183.22097378277152</v>
      </c>
      <c r="G90" s="59"/>
    </row>
    <row r="91" spans="1:7" ht="12.75">
      <c r="A91" s="60" t="s">
        <v>79</v>
      </c>
      <c r="B91" s="60" t="s">
        <v>80</v>
      </c>
      <c r="C91" s="58">
        <f>C92+C93+C94+C95+C96</f>
        <v>366738.23000000004</v>
      </c>
      <c r="D91" s="58">
        <v>763800</v>
      </c>
      <c r="E91" s="58">
        <f>E92+E93+E94+E95+E96</f>
        <v>539535.05</v>
      </c>
      <c r="F91" s="58">
        <f t="shared" si="1"/>
        <v>147.1172094602736</v>
      </c>
      <c r="G91" s="59">
        <f>E91/D91*100</f>
        <v>70.63826263419743</v>
      </c>
    </row>
    <row r="92" spans="1:7" ht="12.75">
      <c r="A92" t="s">
        <v>256</v>
      </c>
      <c r="B92" t="s">
        <v>257</v>
      </c>
      <c r="C92" s="56">
        <v>64521.01</v>
      </c>
      <c r="D92" s="56"/>
      <c r="E92" s="56">
        <v>45622.42</v>
      </c>
      <c r="F92" s="56">
        <f t="shared" si="1"/>
        <v>70.70940148023101</v>
      </c>
      <c r="G92" s="59"/>
    </row>
    <row r="93" spans="1:7" ht="12.75">
      <c r="A93" t="s">
        <v>258</v>
      </c>
      <c r="B93" t="s">
        <v>259</v>
      </c>
      <c r="C93" s="56">
        <v>101910.22</v>
      </c>
      <c r="D93" s="56"/>
      <c r="E93" s="56">
        <v>67920.35</v>
      </c>
      <c r="F93" s="56">
        <f t="shared" si="1"/>
        <v>66.64724107160205</v>
      </c>
      <c r="G93" s="59"/>
    </row>
    <row r="94" spans="1:7" ht="12.75">
      <c r="A94" t="s">
        <v>260</v>
      </c>
      <c r="B94" t="s">
        <v>261</v>
      </c>
      <c r="C94" s="56">
        <v>172371.82</v>
      </c>
      <c r="D94" s="56"/>
      <c r="E94" s="56">
        <v>204599.18</v>
      </c>
      <c r="F94" s="56">
        <f t="shared" si="1"/>
        <v>118.69642033135112</v>
      </c>
      <c r="G94" s="59"/>
    </row>
    <row r="95" spans="1:7" ht="12.75">
      <c r="A95" t="s">
        <v>262</v>
      </c>
      <c r="B95" t="s">
        <v>263</v>
      </c>
      <c r="C95" s="56">
        <v>1973.58</v>
      </c>
      <c r="D95" s="56"/>
      <c r="E95" s="56">
        <v>1862.42</v>
      </c>
      <c r="F95" s="56">
        <f t="shared" si="1"/>
        <v>94.36759594239909</v>
      </c>
      <c r="G95" s="59"/>
    </row>
    <row r="96" spans="1:7" ht="12.75">
      <c r="A96" t="s">
        <v>264</v>
      </c>
      <c r="B96" t="s">
        <v>265</v>
      </c>
      <c r="C96" s="56">
        <v>25961.6</v>
      </c>
      <c r="D96" s="56"/>
      <c r="E96" s="56">
        <v>219530.68</v>
      </c>
      <c r="F96" s="56">
        <f t="shared" si="1"/>
        <v>845.597651916677</v>
      </c>
      <c r="G96" s="59"/>
    </row>
    <row r="97" spans="1:7" ht="12.75">
      <c r="A97" s="60" t="s">
        <v>81</v>
      </c>
      <c r="B97" s="60" t="s">
        <v>82</v>
      </c>
      <c r="C97" s="58">
        <f>C98+C99+C100+C101+C102+C103+C104+C105+C106</f>
        <v>2551757.14</v>
      </c>
      <c r="D97" s="58">
        <v>5667150</v>
      </c>
      <c r="E97" s="58">
        <f>E98+E99+E100+E101+E102+E103+E104+E105+E106</f>
        <v>2533164.9400000004</v>
      </c>
      <c r="F97" s="58">
        <f t="shared" si="1"/>
        <v>99.2713961799672</v>
      </c>
      <c r="G97" s="59">
        <f>E97/D97*100</f>
        <v>44.69909813574725</v>
      </c>
    </row>
    <row r="98" spans="1:7" ht="12.75">
      <c r="A98" t="s">
        <v>266</v>
      </c>
      <c r="B98" t="s">
        <v>267</v>
      </c>
      <c r="C98" s="56">
        <v>38422.25</v>
      </c>
      <c r="D98" s="56"/>
      <c r="E98" s="56">
        <v>48132.03</v>
      </c>
      <c r="F98" s="56">
        <f t="shared" si="1"/>
        <v>125.27124257428963</v>
      </c>
      <c r="G98" s="59"/>
    </row>
    <row r="99" spans="1:7" ht="12.75">
      <c r="A99" t="s">
        <v>268</v>
      </c>
      <c r="B99" t="s">
        <v>269</v>
      </c>
      <c r="C99" s="56">
        <v>557017.91</v>
      </c>
      <c r="D99" s="56"/>
      <c r="E99" s="56">
        <v>178365.88</v>
      </c>
      <c r="F99" s="56">
        <f t="shared" si="1"/>
        <v>32.02157000660894</v>
      </c>
      <c r="G99" s="59"/>
    </row>
    <row r="100" spans="1:7" ht="12.75">
      <c r="A100" t="s">
        <v>270</v>
      </c>
      <c r="B100" t="s">
        <v>271</v>
      </c>
      <c r="C100" s="56">
        <v>46170.63</v>
      </c>
      <c r="D100" s="56"/>
      <c r="E100" s="56">
        <v>55437.5</v>
      </c>
      <c r="F100" s="56">
        <f t="shared" si="1"/>
        <v>120.07091954344136</v>
      </c>
      <c r="G100" s="59"/>
    </row>
    <row r="101" spans="1:7" ht="12.75">
      <c r="A101" t="s">
        <v>272</v>
      </c>
      <c r="B101" t="s">
        <v>273</v>
      </c>
      <c r="C101" s="56">
        <v>1331399.57</v>
      </c>
      <c r="D101" s="56"/>
      <c r="E101" s="56">
        <v>1378825.12</v>
      </c>
      <c r="F101" s="56">
        <f t="shared" si="1"/>
        <v>103.5620824182781</v>
      </c>
      <c r="G101" s="59"/>
    </row>
    <row r="102" spans="1:7" ht="12.75">
      <c r="A102" t="s">
        <v>274</v>
      </c>
      <c r="B102" t="s">
        <v>275</v>
      </c>
      <c r="C102" s="56">
        <v>77580.28</v>
      </c>
      <c r="D102" s="56"/>
      <c r="E102" s="56">
        <v>85866.98</v>
      </c>
      <c r="F102" s="56">
        <f t="shared" si="1"/>
        <v>110.6814515235057</v>
      </c>
      <c r="G102" s="59"/>
    </row>
    <row r="103" spans="1:7" ht="12.75">
      <c r="A103" t="s">
        <v>276</v>
      </c>
      <c r="B103" t="s">
        <v>277</v>
      </c>
      <c r="C103" s="56">
        <v>3238.44</v>
      </c>
      <c r="D103" s="56"/>
      <c r="E103" s="56">
        <v>6659.5</v>
      </c>
      <c r="F103" s="56">
        <f t="shared" si="1"/>
        <v>205.63913489210853</v>
      </c>
      <c r="G103" s="59"/>
    </row>
    <row r="104" spans="1:7" ht="12.75">
      <c r="A104" t="s">
        <v>278</v>
      </c>
      <c r="B104" t="s">
        <v>279</v>
      </c>
      <c r="C104" s="56">
        <v>436927.66</v>
      </c>
      <c r="D104" s="56"/>
      <c r="E104" s="56">
        <v>708264.5</v>
      </c>
      <c r="F104" s="56">
        <f t="shared" si="1"/>
        <v>162.1010901438467</v>
      </c>
      <c r="G104" s="59"/>
    </row>
    <row r="105" spans="1:7" ht="12.75">
      <c r="A105" t="s">
        <v>280</v>
      </c>
      <c r="B105" t="s">
        <v>281</v>
      </c>
      <c r="C105" s="56">
        <v>27723.44</v>
      </c>
      <c r="D105" s="56"/>
      <c r="E105" s="56">
        <v>33444.58</v>
      </c>
      <c r="F105" s="56">
        <f t="shared" si="1"/>
        <v>120.63647224154002</v>
      </c>
      <c r="G105" s="59"/>
    </row>
    <row r="106" spans="1:7" ht="12.75">
      <c r="A106" t="s">
        <v>282</v>
      </c>
      <c r="B106" t="s">
        <v>283</v>
      </c>
      <c r="C106" s="56">
        <v>33276.96</v>
      </c>
      <c r="D106" s="56"/>
      <c r="E106" s="56">
        <v>38168.85</v>
      </c>
      <c r="F106" s="56">
        <f t="shared" si="1"/>
        <v>114.70053153893865</v>
      </c>
      <c r="G106" s="59"/>
    </row>
    <row r="107" spans="1:7" ht="12.75">
      <c r="A107" s="60" t="s">
        <v>83</v>
      </c>
      <c r="B107" s="60" t="s">
        <v>84</v>
      </c>
      <c r="C107" s="58">
        <f>C108+C109+C110+C111+C112+C113</f>
        <v>274153.55</v>
      </c>
      <c r="D107" s="58">
        <v>481500</v>
      </c>
      <c r="E107" s="58">
        <f>E108+E109+E110+E111+E112+E113</f>
        <v>171618.62</v>
      </c>
      <c r="F107" s="58">
        <f t="shared" si="1"/>
        <v>62.5994520224159</v>
      </c>
      <c r="G107" s="59">
        <f>E107/D107*100</f>
        <v>35.6424963655244</v>
      </c>
    </row>
    <row r="108" spans="1:7" ht="12.75">
      <c r="A108" t="s">
        <v>284</v>
      </c>
      <c r="B108" t="s">
        <v>285</v>
      </c>
      <c r="C108" s="56">
        <v>83837.43</v>
      </c>
      <c r="D108" s="56"/>
      <c r="E108" s="56">
        <v>0</v>
      </c>
      <c r="F108" s="56">
        <f t="shared" si="1"/>
        <v>0</v>
      </c>
      <c r="G108" s="59"/>
    </row>
    <row r="109" spans="1:7" ht="12.75">
      <c r="A109" t="s">
        <v>286</v>
      </c>
      <c r="B109" t="s">
        <v>287</v>
      </c>
      <c r="C109" s="56">
        <v>6054.76</v>
      </c>
      <c r="D109" s="56"/>
      <c r="E109" s="56">
        <v>6081.37</v>
      </c>
      <c r="F109" s="56">
        <f t="shared" si="1"/>
        <v>100.43948893102285</v>
      </c>
      <c r="G109" s="59"/>
    </row>
    <row r="110" spans="1:7" ht="12.75">
      <c r="A110" t="s">
        <v>288</v>
      </c>
      <c r="B110" t="s">
        <v>289</v>
      </c>
      <c r="C110" s="56">
        <v>21745.56</v>
      </c>
      <c r="D110" s="56"/>
      <c r="E110" s="56">
        <v>57043.93</v>
      </c>
      <c r="F110" s="56">
        <f t="shared" si="1"/>
        <v>262.3244929079775</v>
      </c>
      <c r="G110" s="59"/>
    </row>
    <row r="111" spans="1:7" ht="12.75">
      <c r="A111" t="s">
        <v>290</v>
      </c>
      <c r="B111" t="s">
        <v>291</v>
      </c>
      <c r="C111" s="56">
        <v>111248.71</v>
      </c>
      <c r="D111" s="56"/>
      <c r="E111" s="56">
        <v>96772.52</v>
      </c>
      <c r="F111" s="56">
        <f t="shared" si="1"/>
        <v>86.98754349600998</v>
      </c>
      <c r="G111" s="59"/>
    </row>
    <row r="112" spans="1:7" ht="12.75">
      <c r="A112" t="s">
        <v>292</v>
      </c>
      <c r="B112" t="s">
        <v>293</v>
      </c>
      <c r="C112" s="56">
        <v>27227.09</v>
      </c>
      <c r="D112" s="56"/>
      <c r="E112" s="56">
        <v>3555.8</v>
      </c>
      <c r="F112" s="56">
        <f t="shared" si="1"/>
        <v>13.059787145816907</v>
      </c>
      <c r="G112" s="59"/>
    </row>
    <row r="113" spans="1:7" ht="12.75">
      <c r="A113" t="s">
        <v>294</v>
      </c>
      <c r="B113" t="s">
        <v>84</v>
      </c>
      <c r="C113" s="56">
        <v>24040</v>
      </c>
      <c r="D113" s="56"/>
      <c r="E113" s="56">
        <v>8165</v>
      </c>
      <c r="F113" s="56">
        <f t="shared" si="1"/>
        <v>33.96422628951747</v>
      </c>
      <c r="G113" s="59"/>
    </row>
    <row r="114" spans="1:7" ht="12.75">
      <c r="A114" s="58" t="s">
        <v>85</v>
      </c>
      <c r="B114" s="58" t="s">
        <v>86</v>
      </c>
      <c r="C114" s="58">
        <f>C115+C117</f>
        <v>28710.12</v>
      </c>
      <c r="D114" s="58">
        <v>174600</v>
      </c>
      <c r="E114" s="58">
        <f>E115+E117</f>
        <v>90270.34</v>
      </c>
      <c r="F114" s="58">
        <f t="shared" si="1"/>
        <v>314.41993276238486</v>
      </c>
      <c r="G114" s="59">
        <f>E114/D114*100</f>
        <v>51.70122565864834</v>
      </c>
    </row>
    <row r="115" spans="1:7" ht="12.75">
      <c r="A115" s="60" t="s">
        <v>87</v>
      </c>
      <c r="B115" s="60" t="s">
        <v>88</v>
      </c>
      <c r="C115" s="58">
        <f>C116</f>
        <v>17558.69</v>
      </c>
      <c r="D115" s="58">
        <v>150000</v>
      </c>
      <c r="E115" s="58">
        <f>E116</f>
        <v>73030.86</v>
      </c>
      <c r="F115" s="58">
        <f t="shared" si="1"/>
        <v>415.9243087041232</v>
      </c>
      <c r="G115" s="59">
        <f>E115/D115*100</f>
        <v>48.687239999999996</v>
      </c>
    </row>
    <row r="116" spans="1:7" ht="12.75">
      <c r="A116" t="s">
        <v>295</v>
      </c>
      <c r="B116" t="s">
        <v>296</v>
      </c>
      <c r="C116" s="56">
        <v>17558.69</v>
      </c>
      <c r="D116" s="56"/>
      <c r="E116" s="56">
        <v>73030.86</v>
      </c>
      <c r="F116" s="56">
        <f t="shared" si="1"/>
        <v>415.9243087041232</v>
      </c>
      <c r="G116" s="59"/>
    </row>
    <row r="117" spans="1:7" ht="12.75">
      <c r="A117" s="60" t="s">
        <v>89</v>
      </c>
      <c r="B117" s="60" t="s">
        <v>90</v>
      </c>
      <c r="C117" s="58">
        <f>C118</f>
        <v>11151.43</v>
      </c>
      <c r="D117" s="58">
        <v>24600</v>
      </c>
      <c r="E117" s="58">
        <f>E118+E119</f>
        <v>17239.48</v>
      </c>
      <c r="F117" s="58">
        <f t="shared" si="1"/>
        <v>154.5943435057208</v>
      </c>
      <c r="G117" s="59">
        <f>E117/D117*100</f>
        <v>70.07918699186992</v>
      </c>
    </row>
    <row r="118" spans="1:7" ht="12.75">
      <c r="A118" t="s">
        <v>297</v>
      </c>
      <c r="B118" t="s">
        <v>298</v>
      </c>
      <c r="C118" s="56">
        <v>11151.43</v>
      </c>
      <c r="D118" s="56"/>
      <c r="E118" s="56">
        <v>13248.2</v>
      </c>
      <c r="F118" s="56">
        <f t="shared" si="1"/>
        <v>118.80270064018697</v>
      </c>
      <c r="G118" s="59"/>
    </row>
    <row r="119" spans="1:7" ht="12.75">
      <c r="A119" t="s">
        <v>299</v>
      </c>
      <c r="B119" t="s">
        <v>300</v>
      </c>
      <c r="C119" s="56">
        <v>0</v>
      </c>
      <c r="D119" s="56"/>
      <c r="E119" s="56">
        <v>3991.28</v>
      </c>
      <c r="F119" s="58"/>
      <c r="G119" s="59"/>
    </row>
    <row r="120" spans="1:7" ht="12.75">
      <c r="A120" s="58" t="s">
        <v>91</v>
      </c>
      <c r="B120" s="58" t="s">
        <v>92</v>
      </c>
      <c r="C120" s="58">
        <f>C121</f>
        <v>17995.81</v>
      </c>
      <c r="D120" s="58">
        <v>145000</v>
      </c>
      <c r="E120" s="58">
        <f>E121+E123</f>
        <v>17709.15</v>
      </c>
      <c r="F120" s="58">
        <f t="shared" si="1"/>
        <v>98.40707364658773</v>
      </c>
      <c r="G120" s="59">
        <f>E120/D120*100</f>
        <v>12.213206896551725</v>
      </c>
    </row>
    <row r="121" spans="1:7" ht="12.75">
      <c r="A121" s="60" t="s">
        <v>93</v>
      </c>
      <c r="B121" s="60" t="s">
        <v>94</v>
      </c>
      <c r="C121" s="58">
        <f>C122</f>
        <v>17995.81</v>
      </c>
      <c r="D121" s="58">
        <v>45000</v>
      </c>
      <c r="E121" s="58">
        <f>E122</f>
        <v>17709.15</v>
      </c>
      <c r="F121" s="58">
        <f t="shared" si="1"/>
        <v>98.40707364658773</v>
      </c>
      <c r="G121" s="59">
        <f>E121/D121*100</f>
        <v>39.35366666666667</v>
      </c>
    </row>
    <row r="122" spans="1:7" ht="12.75">
      <c r="A122" t="s">
        <v>301</v>
      </c>
      <c r="B122" t="s">
        <v>94</v>
      </c>
      <c r="C122" s="56">
        <v>17995.81</v>
      </c>
      <c r="D122" s="56"/>
      <c r="E122" s="56">
        <v>17709.15</v>
      </c>
      <c r="F122" s="58">
        <f t="shared" si="1"/>
        <v>98.40707364658773</v>
      </c>
      <c r="G122" s="59"/>
    </row>
    <row r="123" spans="1:7" ht="12.75">
      <c r="A123" s="60" t="s">
        <v>95</v>
      </c>
      <c r="B123" s="60" t="s">
        <v>96</v>
      </c>
      <c r="C123" s="58">
        <v>0</v>
      </c>
      <c r="D123" s="58">
        <v>100000</v>
      </c>
      <c r="E123" s="58">
        <v>0</v>
      </c>
      <c r="F123" s="58"/>
      <c r="G123" s="59">
        <f>E123/D123*100</f>
        <v>0</v>
      </c>
    </row>
    <row r="124" spans="1:7" ht="12.75">
      <c r="A124" s="58" t="s">
        <v>97</v>
      </c>
      <c r="B124" s="58" t="s">
        <v>98</v>
      </c>
      <c r="C124" s="58">
        <f>C125+C127</f>
        <v>605733.05</v>
      </c>
      <c r="D124" s="58">
        <v>1672000</v>
      </c>
      <c r="E124" s="58">
        <f>E125+E127</f>
        <v>434904.66</v>
      </c>
      <c r="F124" s="58">
        <f t="shared" si="1"/>
        <v>71.79807342524896</v>
      </c>
      <c r="G124" s="59">
        <f>E124/D124*100</f>
        <v>26.011044258373207</v>
      </c>
    </row>
    <row r="125" spans="1:7" ht="12.75">
      <c r="A125" s="60" t="s">
        <v>99</v>
      </c>
      <c r="B125" s="60" t="s">
        <v>100</v>
      </c>
      <c r="C125" s="58">
        <f>C126</f>
        <v>415671.35</v>
      </c>
      <c r="D125" s="58">
        <v>1002000</v>
      </c>
      <c r="E125" s="58">
        <f>E126</f>
        <v>307614.55</v>
      </c>
      <c r="F125" s="58">
        <f t="shared" si="1"/>
        <v>74.00427044105878</v>
      </c>
      <c r="G125" s="59">
        <f>E125/D125*100</f>
        <v>30.70005489021956</v>
      </c>
    </row>
    <row r="126" spans="1:7" ht="12.75">
      <c r="A126" t="s">
        <v>302</v>
      </c>
      <c r="B126" t="s">
        <v>303</v>
      </c>
      <c r="C126" s="56">
        <v>415671.35</v>
      </c>
      <c r="D126" s="58"/>
      <c r="E126" s="56">
        <v>307614.55</v>
      </c>
      <c r="F126" s="56">
        <f t="shared" si="1"/>
        <v>74.00427044105878</v>
      </c>
      <c r="G126" s="59"/>
    </row>
    <row r="127" spans="1:7" ht="12.75">
      <c r="A127" s="60" t="s">
        <v>101</v>
      </c>
      <c r="B127" s="60" t="s">
        <v>102</v>
      </c>
      <c r="C127" s="58">
        <f>C128+C129</f>
        <v>190061.7</v>
      </c>
      <c r="D127" s="58">
        <v>670000</v>
      </c>
      <c r="E127" s="58">
        <f>E128+E129</f>
        <v>127290.11</v>
      </c>
      <c r="F127" s="58">
        <f t="shared" si="1"/>
        <v>66.97304612133848</v>
      </c>
      <c r="G127" s="59">
        <f>E127/D127*100</f>
        <v>18.998523880597016</v>
      </c>
    </row>
    <row r="128" spans="1:7" ht="12.75">
      <c r="A128" t="s">
        <v>304</v>
      </c>
      <c r="B128" t="s">
        <v>305</v>
      </c>
      <c r="C128" s="56">
        <v>150061.7</v>
      </c>
      <c r="D128" s="56"/>
      <c r="E128" s="56">
        <v>117290.11</v>
      </c>
      <c r="F128" s="56">
        <f t="shared" si="1"/>
        <v>78.16125633656023</v>
      </c>
      <c r="G128" s="59"/>
    </row>
    <row r="129" spans="1:7" ht="12.75">
      <c r="A129" t="s">
        <v>306</v>
      </c>
      <c r="B129" t="s">
        <v>307</v>
      </c>
      <c r="C129" s="56">
        <v>40000</v>
      </c>
      <c r="D129" s="56"/>
      <c r="E129" s="56">
        <v>10000</v>
      </c>
      <c r="F129" s="56">
        <f t="shared" si="1"/>
        <v>25</v>
      </c>
      <c r="G129" s="59"/>
    </row>
    <row r="130" spans="1:7" ht="12.75">
      <c r="A130" s="58" t="s">
        <v>103</v>
      </c>
      <c r="B130" s="58" t="s">
        <v>104</v>
      </c>
      <c r="C130" s="58">
        <f>C131</f>
        <v>567400</v>
      </c>
      <c r="D130" s="58">
        <v>962000</v>
      </c>
      <c r="E130" s="58">
        <f>E131</f>
        <v>517700</v>
      </c>
      <c r="F130" s="58">
        <f t="shared" si="1"/>
        <v>91.2407472682411</v>
      </c>
      <c r="G130" s="59">
        <f>E130/D130*100</f>
        <v>53.81496881496881</v>
      </c>
    </row>
    <row r="131" spans="1:7" ht="12.75">
      <c r="A131" s="60" t="s">
        <v>105</v>
      </c>
      <c r="B131" s="60" t="s">
        <v>106</v>
      </c>
      <c r="C131" s="58">
        <f>C132+C133</f>
        <v>567400</v>
      </c>
      <c r="D131" s="58">
        <v>962000</v>
      </c>
      <c r="E131" s="58">
        <f>E132+E133</f>
        <v>517700</v>
      </c>
      <c r="F131" s="58">
        <f t="shared" si="1"/>
        <v>91.2407472682411</v>
      </c>
      <c r="G131" s="59">
        <f>E131/D131*100</f>
        <v>53.81496881496881</v>
      </c>
    </row>
    <row r="132" spans="1:7" ht="12.75">
      <c r="A132" t="s">
        <v>308</v>
      </c>
      <c r="B132" t="s">
        <v>309</v>
      </c>
      <c r="C132" s="56">
        <v>527900</v>
      </c>
      <c r="D132" s="56"/>
      <c r="E132" s="56">
        <v>479500</v>
      </c>
      <c r="F132" s="56">
        <f t="shared" si="1"/>
        <v>90.83159689335102</v>
      </c>
      <c r="G132" s="59"/>
    </row>
    <row r="133" spans="1:7" ht="12.75">
      <c r="A133" t="s">
        <v>310</v>
      </c>
      <c r="B133" t="s">
        <v>311</v>
      </c>
      <c r="C133" s="56">
        <v>39500</v>
      </c>
      <c r="D133" s="56"/>
      <c r="E133" s="56">
        <v>38200</v>
      </c>
      <c r="F133" s="56">
        <f t="shared" si="1"/>
        <v>96.70886075949367</v>
      </c>
      <c r="G133" s="59"/>
    </row>
    <row r="134" spans="1:7" ht="12.75">
      <c r="A134" s="58" t="s">
        <v>107</v>
      </c>
      <c r="B134" s="58" t="s">
        <v>108</v>
      </c>
      <c r="C134" s="58">
        <f>C135</f>
        <v>496831.82</v>
      </c>
      <c r="D134" s="58">
        <v>3072000</v>
      </c>
      <c r="E134" s="58">
        <f>E135+E137</f>
        <v>998381.81</v>
      </c>
      <c r="F134" s="58">
        <f t="shared" si="1"/>
        <v>200.94965133271862</v>
      </c>
      <c r="G134" s="59">
        <f>E134/D134*100</f>
        <v>32.49940787760417</v>
      </c>
    </row>
    <row r="135" spans="1:7" ht="12.75">
      <c r="A135" s="60" t="s">
        <v>109</v>
      </c>
      <c r="B135" s="60" t="s">
        <v>110</v>
      </c>
      <c r="C135" s="58">
        <f>C136</f>
        <v>496831.82</v>
      </c>
      <c r="D135" s="58">
        <v>1902000</v>
      </c>
      <c r="E135" s="58">
        <f>E136</f>
        <v>779748.18</v>
      </c>
      <c r="F135" s="58">
        <f t="shared" si="1"/>
        <v>156.94409025573282</v>
      </c>
      <c r="G135" s="59">
        <f>E135/D135*100</f>
        <v>40.99622397476341</v>
      </c>
    </row>
    <row r="136" spans="1:7" ht="12.75">
      <c r="A136" t="s">
        <v>312</v>
      </c>
      <c r="B136" t="s">
        <v>313</v>
      </c>
      <c r="C136" s="56">
        <v>496831.82</v>
      </c>
      <c r="D136" s="56"/>
      <c r="E136" s="56">
        <v>779748.18</v>
      </c>
      <c r="F136" s="56">
        <f t="shared" si="1"/>
        <v>156.94409025573282</v>
      </c>
      <c r="G136" s="59"/>
    </row>
    <row r="137" spans="1:7" ht="12.75">
      <c r="A137" s="60" t="s">
        <v>111</v>
      </c>
      <c r="B137" s="60" t="s">
        <v>112</v>
      </c>
      <c r="C137" s="58">
        <f>C138</f>
        <v>920958.55</v>
      </c>
      <c r="D137" s="58">
        <v>1170000</v>
      </c>
      <c r="E137" s="58">
        <f>E138</f>
        <v>218633.63</v>
      </c>
      <c r="F137" s="58">
        <f t="shared" si="1"/>
        <v>23.739790460710744</v>
      </c>
      <c r="G137" s="59">
        <f>E137/D137*100</f>
        <v>18.68663504273504</v>
      </c>
    </row>
    <row r="138" spans="1:7" ht="12.75">
      <c r="A138" s="57" t="s">
        <v>314</v>
      </c>
      <c r="B138" s="57" t="s">
        <v>315</v>
      </c>
      <c r="C138" s="56">
        <v>920958.55</v>
      </c>
      <c r="D138" s="56"/>
      <c r="E138" s="56">
        <v>218633.63</v>
      </c>
      <c r="F138" s="56">
        <f t="shared" si="1"/>
        <v>23.739790460710744</v>
      </c>
      <c r="G138" s="59"/>
    </row>
    <row r="139" spans="1:7" ht="12.75">
      <c r="A139" s="61" t="s">
        <v>113</v>
      </c>
      <c r="B139" s="61" t="s">
        <v>7</v>
      </c>
      <c r="C139" s="61">
        <f>C145+C158</f>
        <v>1672690.29</v>
      </c>
      <c r="D139" s="61">
        <v>9068436.5</v>
      </c>
      <c r="E139" s="61">
        <f>E140+E145+E158</f>
        <v>3511437.2</v>
      </c>
      <c r="F139" s="61">
        <f>E139/C139*100</f>
        <v>209.92751742463932</v>
      </c>
      <c r="G139" s="62">
        <f>E139/D139*100</f>
        <v>38.72152823697889</v>
      </c>
    </row>
    <row r="140" spans="1:7" ht="12.75">
      <c r="A140" s="58" t="s">
        <v>114</v>
      </c>
      <c r="B140" s="58" t="s">
        <v>115</v>
      </c>
      <c r="C140" s="58">
        <v>0</v>
      </c>
      <c r="D140" s="58">
        <v>421000</v>
      </c>
      <c r="E140" s="58">
        <f>E141+E142</f>
        <v>115250</v>
      </c>
      <c r="F140" s="58"/>
      <c r="G140" s="59">
        <f>E140/D140*100</f>
        <v>27.375296912114017</v>
      </c>
    </row>
    <row r="141" spans="1:7" ht="12.75">
      <c r="A141" s="60" t="s">
        <v>116</v>
      </c>
      <c r="B141" s="60" t="s">
        <v>117</v>
      </c>
      <c r="C141" s="58">
        <v>0</v>
      </c>
      <c r="D141" s="58">
        <v>120000</v>
      </c>
      <c r="E141" s="58">
        <v>0</v>
      </c>
      <c r="F141" s="58"/>
      <c r="G141" s="59">
        <f>E141/D141*100</f>
        <v>0</v>
      </c>
    </row>
    <row r="142" spans="1:7" ht="12.75">
      <c r="A142" s="60" t="s">
        <v>118</v>
      </c>
      <c r="B142" s="60" t="s">
        <v>119</v>
      </c>
      <c r="C142" s="58">
        <v>0</v>
      </c>
      <c r="D142" s="58">
        <v>301000</v>
      </c>
      <c r="E142" s="58">
        <f>E143+E144</f>
        <v>115250</v>
      </c>
      <c r="F142" s="58"/>
      <c r="G142" s="59">
        <f>E142/D142*100</f>
        <v>38.2890365448505</v>
      </c>
    </row>
    <row r="143" spans="1:7" ht="12.75">
      <c r="A143" t="s">
        <v>316</v>
      </c>
      <c r="B143" t="s">
        <v>317</v>
      </c>
      <c r="C143" s="56">
        <v>0</v>
      </c>
      <c r="D143" s="56"/>
      <c r="E143" s="56">
        <v>1125</v>
      </c>
      <c r="F143" s="56"/>
      <c r="G143" s="59"/>
    </row>
    <row r="144" spans="1:7" ht="12.75">
      <c r="A144" s="64">
        <v>4126</v>
      </c>
      <c r="B144" s="57" t="s">
        <v>342</v>
      </c>
      <c r="C144" s="56">
        <v>0</v>
      </c>
      <c r="D144" s="56"/>
      <c r="E144" s="56">
        <v>114125</v>
      </c>
      <c r="F144" s="56"/>
      <c r="G144" s="59"/>
    </row>
    <row r="145" spans="1:7" ht="12.75">
      <c r="A145" s="58" t="s">
        <v>120</v>
      </c>
      <c r="B145" s="58" t="s">
        <v>121</v>
      </c>
      <c r="C145" s="58">
        <f>C146+C155+C149</f>
        <v>680456.54</v>
      </c>
      <c r="D145" s="58">
        <v>4186936.5</v>
      </c>
      <c r="E145" s="58">
        <f>E146+E149+E155</f>
        <v>1556765.06</v>
      </c>
      <c r="F145" s="58"/>
      <c r="G145" s="59">
        <f>E145/D145*100</f>
        <v>37.18148245142959</v>
      </c>
    </row>
    <row r="146" spans="1:7" ht="12.75">
      <c r="A146" s="60" t="s">
        <v>122</v>
      </c>
      <c r="B146" s="60" t="s">
        <v>123</v>
      </c>
      <c r="C146" s="58">
        <f>C147+C148</f>
        <v>506945.29</v>
      </c>
      <c r="D146" s="58">
        <v>2455000</v>
      </c>
      <c r="E146" s="58">
        <f>E147+E148</f>
        <v>341256.56</v>
      </c>
      <c r="F146" s="58"/>
      <c r="G146" s="59">
        <f>E146/D146*100</f>
        <v>13.900470875763748</v>
      </c>
    </row>
    <row r="147" spans="1:7" ht="12.75">
      <c r="A147" t="s">
        <v>318</v>
      </c>
      <c r="B147" t="s">
        <v>319</v>
      </c>
      <c r="C147" s="56">
        <v>19922.04</v>
      </c>
      <c r="D147" s="56"/>
      <c r="E147" s="56">
        <v>0</v>
      </c>
      <c r="F147" s="56"/>
      <c r="G147" s="59"/>
    </row>
    <row r="148" spans="1:7" ht="12.75">
      <c r="A148" t="s">
        <v>320</v>
      </c>
      <c r="B148" t="s">
        <v>321</v>
      </c>
      <c r="C148" s="56">
        <v>487023.25</v>
      </c>
      <c r="D148" s="56"/>
      <c r="E148" s="56">
        <v>341256.56</v>
      </c>
      <c r="F148" s="56"/>
      <c r="G148" s="59"/>
    </row>
    <row r="149" spans="1:7" ht="12.75">
      <c r="A149" s="60" t="s">
        <v>124</v>
      </c>
      <c r="B149" s="60" t="s">
        <v>125</v>
      </c>
      <c r="C149" s="58">
        <f>C150+C151+C154</f>
        <v>71073.75</v>
      </c>
      <c r="D149" s="58">
        <v>1411936.5</v>
      </c>
      <c r="E149" s="58">
        <f>E150+E151+E152+E153+E154</f>
        <v>1128746</v>
      </c>
      <c r="F149" s="58"/>
      <c r="G149" s="59">
        <f>E149/D149*100</f>
        <v>79.9431135890318</v>
      </c>
    </row>
    <row r="150" spans="1:7" ht="12.75">
      <c r="A150" t="s">
        <v>322</v>
      </c>
      <c r="B150" t="s">
        <v>323</v>
      </c>
      <c r="C150" s="56">
        <v>10562.5</v>
      </c>
      <c r="D150" s="56"/>
      <c r="E150" s="56">
        <v>83057</v>
      </c>
      <c r="F150" s="56"/>
      <c r="G150" s="59"/>
    </row>
    <row r="151" spans="1:7" ht="12.75">
      <c r="A151" t="s">
        <v>324</v>
      </c>
      <c r="B151" t="s">
        <v>325</v>
      </c>
      <c r="C151" s="56">
        <v>5090</v>
      </c>
      <c r="D151" s="56"/>
      <c r="E151" s="56">
        <v>7180</v>
      </c>
      <c r="F151" s="56"/>
      <c r="G151" s="59"/>
    </row>
    <row r="152" spans="1:7" ht="12.75">
      <c r="A152" t="s">
        <v>326</v>
      </c>
      <c r="B152" t="s">
        <v>327</v>
      </c>
      <c r="C152" s="56">
        <v>0</v>
      </c>
      <c r="D152" s="56"/>
      <c r="E152" s="56">
        <v>27637.5</v>
      </c>
      <c r="F152" s="56"/>
      <c r="G152" s="59"/>
    </row>
    <row r="153" spans="1:7" ht="12.75">
      <c r="A153" t="s">
        <v>328</v>
      </c>
      <c r="B153" t="s">
        <v>329</v>
      </c>
      <c r="C153" s="56">
        <v>0</v>
      </c>
      <c r="D153" s="56"/>
      <c r="E153" s="56">
        <v>41297.5</v>
      </c>
      <c r="F153" s="56"/>
      <c r="G153" s="59"/>
    </row>
    <row r="154" spans="1:7" ht="12.75">
      <c r="A154" t="s">
        <v>330</v>
      </c>
      <c r="B154" t="s">
        <v>331</v>
      </c>
      <c r="C154" s="56">
        <v>55421.25</v>
      </c>
      <c r="D154" s="56"/>
      <c r="E154" s="56">
        <v>969574</v>
      </c>
      <c r="F154" s="56"/>
      <c r="G154" s="59"/>
    </row>
    <row r="155" spans="1:7" ht="12.75">
      <c r="A155" s="60" t="s">
        <v>126</v>
      </c>
      <c r="B155" s="60" t="s">
        <v>127</v>
      </c>
      <c r="C155" s="58">
        <f>C157</f>
        <v>102437.5</v>
      </c>
      <c r="D155" s="58">
        <v>320000</v>
      </c>
      <c r="E155" s="58">
        <f>E156+E157</f>
        <v>86762.5</v>
      </c>
      <c r="F155" s="58"/>
      <c r="G155" s="59">
        <f>E155/D155*100</f>
        <v>27.11328125</v>
      </c>
    </row>
    <row r="156" spans="1:7" ht="12.75">
      <c r="A156" t="s">
        <v>332</v>
      </c>
      <c r="B156" t="s">
        <v>333</v>
      </c>
      <c r="C156" s="56">
        <v>0</v>
      </c>
      <c r="D156" s="56"/>
      <c r="E156" s="56">
        <v>15000</v>
      </c>
      <c r="F156" s="56"/>
      <c r="G156" s="59"/>
    </row>
    <row r="157" spans="1:7" ht="12.75">
      <c r="A157" t="s">
        <v>334</v>
      </c>
      <c r="B157" t="s">
        <v>335</v>
      </c>
      <c r="C157" s="56">
        <v>102437.5</v>
      </c>
      <c r="D157" s="56"/>
      <c r="E157" s="56">
        <v>71762.5</v>
      </c>
      <c r="F157" s="56"/>
      <c r="G157" s="59"/>
    </row>
    <row r="158" spans="1:7" ht="12.75">
      <c r="A158" s="58" t="s">
        <v>128</v>
      </c>
      <c r="B158" s="58" t="s">
        <v>129</v>
      </c>
      <c r="C158" s="58">
        <f>C159</f>
        <v>992233.75</v>
      </c>
      <c r="D158" s="58">
        <v>4460500</v>
      </c>
      <c r="E158" s="58">
        <f>E159</f>
        <v>1839422.14</v>
      </c>
      <c r="F158" s="58"/>
      <c r="G158" s="59">
        <f>E158/D158*100</f>
        <v>41.238025781863016</v>
      </c>
    </row>
    <row r="159" spans="1:7" ht="12.75">
      <c r="A159" s="60" t="s">
        <v>130</v>
      </c>
      <c r="B159" s="60" t="s">
        <v>131</v>
      </c>
      <c r="C159" s="58">
        <f>C160</f>
        <v>992233.75</v>
      </c>
      <c r="D159" s="58">
        <v>4460500</v>
      </c>
      <c r="E159" s="58">
        <f>E160</f>
        <v>1839422.14</v>
      </c>
      <c r="F159" s="58"/>
      <c r="G159" s="59">
        <f>E159/D159*100</f>
        <v>41.238025781863016</v>
      </c>
    </row>
    <row r="160" spans="1:7" ht="12.75">
      <c r="A160" t="s">
        <v>336</v>
      </c>
      <c r="B160" t="s">
        <v>131</v>
      </c>
      <c r="C160" s="56">
        <v>992233.75</v>
      </c>
      <c r="D160" s="56"/>
      <c r="E160" s="56">
        <v>1839422.14</v>
      </c>
      <c r="F160" s="56"/>
      <c r="G160" s="69"/>
    </row>
    <row r="161" spans="3:7" ht="12.75">
      <c r="C161" s="60"/>
      <c r="D161" s="58"/>
      <c r="E161" s="58"/>
      <c r="F161" s="58"/>
      <c r="G161" s="59"/>
    </row>
    <row r="162" spans="1:7" ht="12.75">
      <c r="A162" s="1" t="s">
        <v>14</v>
      </c>
      <c r="B162" s="58" t="s">
        <v>337</v>
      </c>
      <c r="C162" s="1" t="s">
        <v>176</v>
      </c>
      <c r="D162" s="1" t="s">
        <v>177</v>
      </c>
      <c r="E162" s="1" t="s">
        <v>178</v>
      </c>
      <c r="F162" s="1" t="s">
        <v>1</v>
      </c>
      <c r="G162" s="1" t="s">
        <v>1</v>
      </c>
    </row>
    <row r="163" spans="1:7" ht="12.75">
      <c r="A163" s="1"/>
      <c r="B163" s="1"/>
      <c r="C163" s="54">
        <v>1</v>
      </c>
      <c r="D163" s="54">
        <v>2</v>
      </c>
      <c r="E163" s="54">
        <v>3</v>
      </c>
      <c r="F163" s="55" t="s">
        <v>156</v>
      </c>
      <c r="G163" s="55" t="s">
        <v>157</v>
      </c>
    </row>
    <row r="164" spans="1:7" ht="12.75">
      <c r="A164" s="81" t="s">
        <v>132</v>
      </c>
      <c r="B164" s="82" t="s">
        <v>0</v>
      </c>
      <c r="C164" s="70"/>
      <c r="D164" s="63" t="s">
        <v>0</v>
      </c>
      <c r="E164" s="63" t="s">
        <v>0</v>
      </c>
      <c r="F164" s="63"/>
      <c r="G164" s="63" t="s">
        <v>0</v>
      </c>
    </row>
    <row r="165" spans="1:7" ht="12.75">
      <c r="A165" s="61" t="s">
        <v>133</v>
      </c>
      <c r="B165" s="61" t="s">
        <v>10</v>
      </c>
      <c r="C165" s="61">
        <v>0</v>
      </c>
      <c r="D165" s="61">
        <v>900000</v>
      </c>
      <c r="E165" s="61">
        <v>0</v>
      </c>
      <c r="F165" s="61">
        <v>0</v>
      </c>
      <c r="G165" s="62">
        <v>0</v>
      </c>
    </row>
    <row r="166" spans="1:7" ht="12.75">
      <c r="A166" s="58" t="s">
        <v>134</v>
      </c>
      <c r="B166" s="58" t="s">
        <v>135</v>
      </c>
      <c r="C166" s="58">
        <v>0</v>
      </c>
      <c r="D166" s="58">
        <v>900000</v>
      </c>
      <c r="E166" s="58">
        <v>0</v>
      </c>
      <c r="F166" s="58">
        <v>0</v>
      </c>
      <c r="G166" s="59">
        <v>0</v>
      </c>
    </row>
    <row r="167" spans="1:7" ht="12.75">
      <c r="A167" s="60" t="s">
        <v>136</v>
      </c>
      <c r="B167" s="60" t="s">
        <v>137</v>
      </c>
      <c r="C167" s="58">
        <v>0</v>
      </c>
      <c r="D167" s="58">
        <v>900000</v>
      </c>
      <c r="E167" s="58">
        <v>0</v>
      </c>
      <c r="F167" s="58">
        <v>0</v>
      </c>
      <c r="G167" s="59">
        <v>0</v>
      </c>
    </row>
    <row r="168" spans="1:7" ht="12.75">
      <c r="A168" s="61" t="s">
        <v>138</v>
      </c>
      <c r="B168" s="61" t="s">
        <v>11</v>
      </c>
      <c r="C168" s="61">
        <f>C169</f>
        <v>191707.38</v>
      </c>
      <c r="D168" s="61">
        <v>1764445</v>
      </c>
      <c r="E168" s="61">
        <f>E169</f>
        <v>1700904.98</v>
      </c>
      <c r="F168" s="61">
        <f aca="true" t="shared" si="2" ref="F168:F173">E168/C168*100</f>
        <v>887.240219964406</v>
      </c>
      <c r="G168" s="62">
        <f>E168/D168*100</f>
        <v>96.39886649909745</v>
      </c>
    </row>
    <row r="169" spans="1:7" ht="12.75">
      <c r="A169" s="58" t="s">
        <v>139</v>
      </c>
      <c r="B169" s="58" t="s">
        <v>140</v>
      </c>
      <c r="C169" s="58">
        <f>C170+C172</f>
        <v>191707.38</v>
      </c>
      <c r="D169" s="58">
        <v>1764445</v>
      </c>
      <c r="E169" s="58">
        <f>E170+E172</f>
        <v>1700904.98</v>
      </c>
      <c r="F169" s="58">
        <f t="shared" si="2"/>
        <v>887.240219964406</v>
      </c>
      <c r="G169" s="59">
        <f>E169/D169*100</f>
        <v>96.39886649909745</v>
      </c>
    </row>
    <row r="170" spans="1:7" ht="12.75">
      <c r="A170" s="60" t="s">
        <v>141</v>
      </c>
      <c r="B170" s="60" t="s">
        <v>142</v>
      </c>
      <c r="C170" s="58">
        <f>C171</f>
        <v>185185.2</v>
      </c>
      <c r="D170" s="58">
        <v>1194445</v>
      </c>
      <c r="E170" s="58">
        <f>E171</f>
        <v>659722.24</v>
      </c>
      <c r="F170" s="58">
        <f t="shared" si="2"/>
        <v>356.2499811000015</v>
      </c>
      <c r="G170" s="59">
        <f>E170/D170*100</f>
        <v>55.23253393835631</v>
      </c>
    </row>
    <row r="171" spans="1:7" ht="12.75">
      <c r="A171" t="s">
        <v>338</v>
      </c>
      <c r="B171" t="s">
        <v>339</v>
      </c>
      <c r="C171" s="56">
        <v>185185.2</v>
      </c>
      <c r="D171" s="56"/>
      <c r="E171" s="56">
        <v>659722.24</v>
      </c>
      <c r="F171" s="56">
        <f t="shared" si="2"/>
        <v>356.2499811000015</v>
      </c>
      <c r="G171" s="59"/>
    </row>
    <row r="172" spans="1:7" ht="12.75">
      <c r="A172" s="60" t="s">
        <v>143</v>
      </c>
      <c r="B172" s="60" t="s">
        <v>144</v>
      </c>
      <c r="C172" s="58">
        <f>C173</f>
        <v>6522.18</v>
      </c>
      <c r="D172" s="58">
        <v>570000</v>
      </c>
      <c r="E172" s="58">
        <f>E173</f>
        <v>1041182.74</v>
      </c>
      <c r="F172" s="58">
        <f t="shared" si="2"/>
        <v>15963.722865667614</v>
      </c>
      <c r="G172" s="59">
        <f>E172/D172*100</f>
        <v>182.6636385964912</v>
      </c>
    </row>
    <row r="173" spans="1:7" ht="12.75">
      <c r="A173" t="s">
        <v>340</v>
      </c>
      <c r="B173" t="s">
        <v>341</v>
      </c>
      <c r="C173" s="56">
        <v>6522.18</v>
      </c>
      <c r="D173" s="56"/>
      <c r="E173" s="56">
        <v>1041182.74</v>
      </c>
      <c r="F173" s="56">
        <f t="shared" si="2"/>
        <v>15963.722865667614</v>
      </c>
      <c r="G173" s="59"/>
    </row>
    <row r="174" spans="1:7" ht="12.75">
      <c r="A174" s="60"/>
      <c r="B174" s="60"/>
      <c r="C174" s="58"/>
      <c r="D174" s="58"/>
      <c r="E174" s="58"/>
      <c r="F174" s="58"/>
      <c r="G174" s="59"/>
    </row>
    <row r="175" spans="1:7" ht="12.75">
      <c r="A175" s="1" t="s">
        <v>14</v>
      </c>
      <c r="B175" s="58" t="s">
        <v>343</v>
      </c>
      <c r="C175" s="1" t="s">
        <v>176</v>
      </c>
      <c r="D175" s="1" t="s">
        <v>177</v>
      </c>
      <c r="E175" s="1" t="s">
        <v>178</v>
      </c>
      <c r="F175" s="1" t="s">
        <v>1</v>
      </c>
      <c r="G175" s="1" t="s">
        <v>1</v>
      </c>
    </row>
    <row r="176" spans="1:7" ht="12.75">
      <c r="A176" s="1"/>
      <c r="B176" s="1"/>
      <c r="C176" s="54">
        <v>1</v>
      </c>
      <c r="D176" s="54">
        <v>2</v>
      </c>
      <c r="E176" s="54">
        <v>3</v>
      </c>
      <c r="F176" s="55" t="s">
        <v>156</v>
      </c>
      <c r="G176" s="55" t="s">
        <v>157</v>
      </c>
    </row>
    <row r="177" spans="1:7" ht="12.75">
      <c r="A177" s="81" t="s">
        <v>145</v>
      </c>
      <c r="B177" s="82" t="s">
        <v>0</v>
      </c>
      <c r="C177" s="70"/>
      <c r="D177" s="63" t="s">
        <v>0</v>
      </c>
      <c r="E177" s="63" t="s">
        <v>0</v>
      </c>
      <c r="F177" s="63"/>
      <c r="G177" s="63" t="s">
        <v>0</v>
      </c>
    </row>
    <row r="178" spans="1:7" ht="12.75">
      <c r="A178" s="61" t="s">
        <v>146</v>
      </c>
      <c r="B178" s="61" t="s">
        <v>147</v>
      </c>
      <c r="C178" s="61">
        <v>0</v>
      </c>
      <c r="D178" s="61">
        <v>0</v>
      </c>
      <c r="E178" s="61">
        <f>E179</f>
        <v>1518880.73</v>
      </c>
      <c r="F178" s="61">
        <v>0</v>
      </c>
      <c r="G178" s="62">
        <v>0</v>
      </c>
    </row>
    <row r="179" spans="1:7" ht="12.75">
      <c r="A179" s="58" t="s">
        <v>148</v>
      </c>
      <c r="B179" s="58" t="s">
        <v>149</v>
      </c>
      <c r="C179" s="58">
        <v>0</v>
      </c>
      <c r="D179" s="58">
        <v>0</v>
      </c>
      <c r="E179" s="58">
        <f>E180</f>
        <v>1518880.73</v>
      </c>
      <c r="F179" s="58">
        <v>0</v>
      </c>
      <c r="G179" s="59">
        <v>0</v>
      </c>
    </row>
    <row r="180" spans="1:7" ht="12.75">
      <c r="A180" s="60" t="s">
        <v>150</v>
      </c>
      <c r="B180" s="60" t="s">
        <v>151</v>
      </c>
      <c r="C180" s="58">
        <v>0</v>
      </c>
      <c r="D180" s="58">
        <v>0</v>
      </c>
      <c r="E180" s="71">
        <v>1518880.73</v>
      </c>
      <c r="F180" s="58">
        <v>0</v>
      </c>
      <c r="G180" s="59">
        <v>0</v>
      </c>
    </row>
  </sheetData>
  <sheetProtection/>
  <mergeCells count="11">
    <mergeCell ref="A76:B76"/>
    <mergeCell ref="A77:B77"/>
    <mergeCell ref="A12:B12"/>
    <mergeCell ref="A164:B164"/>
    <mergeCell ref="A177:B177"/>
    <mergeCell ref="A4:G4"/>
    <mergeCell ref="A1:B1"/>
    <mergeCell ref="A2:B2"/>
    <mergeCell ref="A3:C3"/>
    <mergeCell ref="A5:B5"/>
    <mergeCell ref="A11:B11"/>
  </mergeCells>
  <printOptions/>
  <pageMargins left="0.75" right="0.75" top="1" bottom="1" header="0.5" footer="0.5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2022-10-22T13:11:34Z</cp:lastPrinted>
  <dcterms:modified xsi:type="dcterms:W3CDTF">2022-11-25T12:50:27Z</dcterms:modified>
  <cp:category/>
  <cp:version/>
  <cp:contentType/>
  <cp:contentStatus/>
</cp:coreProperties>
</file>