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Šime\PRORAČUN\2021\"/>
    </mc:Choice>
  </mc:AlternateContent>
  <xr:revisionPtr revIDLastSave="0" documentId="13_ncr:1_{56967668-C00E-4A54-89DC-D6CB727EE5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račun 2020 i projkecije " sheetId="2" r:id="rId1"/>
    <sheet name="Plan razvojnih programa" sheetId="4" r:id="rId2"/>
  </sheets>
  <calcPr calcId="191029"/>
</workbook>
</file>

<file path=xl/calcChain.xml><?xml version="1.0" encoding="utf-8"?>
<calcChain xmlns="http://schemas.openxmlformats.org/spreadsheetml/2006/main">
  <c r="H116" i="2" l="1"/>
  <c r="H117" i="2"/>
  <c r="H118" i="2"/>
  <c r="H119" i="2"/>
  <c r="H120" i="2"/>
  <c r="H121" i="2"/>
  <c r="H122" i="2"/>
  <c r="H123" i="2"/>
  <c r="H124" i="2"/>
  <c r="H125" i="2"/>
  <c r="H126" i="2"/>
  <c r="H127" i="2"/>
  <c r="H115" i="2"/>
  <c r="F180" i="2"/>
  <c r="F37" i="2"/>
  <c r="H182" i="2"/>
  <c r="H183" i="2"/>
  <c r="H184" i="2"/>
  <c r="H189" i="2"/>
  <c r="H190" i="2"/>
  <c r="H191" i="2"/>
  <c r="H192" i="2"/>
  <c r="H193" i="2"/>
  <c r="H180" i="2"/>
  <c r="F140" i="2"/>
  <c r="F170" i="2"/>
  <c r="F174" i="2"/>
  <c r="F237" i="2"/>
  <c r="H237" i="2" s="1"/>
  <c r="F254" i="2"/>
  <c r="H254" i="2" s="1"/>
  <c r="F265" i="2"/>
  <c r="F263" i="2"/>
  <c r="H210" i="2"/>
  <c r="H217" i="2"/>
  <c r="H235" i="2"/>
  <c r="H236" i="2"/>
  <c r="H244" i="2"/>
  <c r="H245" i="2"/>
  <c r="H256" i="2"/>
  <c r="H262" i="2"/>
  <c r="H263" i="2"/>
  <c r="H264" i="2"/>
  <c r="H269" i="2"/>
  <c r="H272" i="2"/>
  <c r="H275" i="2"/>
  <c r="F191" i="2"/>
  <c r="F188" i="2"/>
  <c r="H188" i="2" s="1"/>
  <c r="F186" i="2"/>
  <c r="H186" i="2" s="1"/>
  <c r="F181" i="2"/>
  <c r="H181" i="2" s="1"/>
  <c r="D309" i="2"/>
  <c r="D308" i="2" s="1"/>
  <c r="G289" i="2"/>
  <c r="G290" i="2"/>
  <c r="G291" i="2"/>
  <c r="G292" i="2"/>
  <c r="D287" i="2"/>
  <c r="D286" i="2" s="1"/>
  <c r="D270" i="2"/>
  <c r="D259" i="2"/>
  <c r="D243" i="2"/>
  <c r="D242" i="2" s="1"/>
  <c r="D233" i="2"/>
  <c r="D225" i="2"/>
  <c r="D220" i="2"/>
  <c r="D203" i="2"/>
  <c r="D194" i="2"/>
  <c r="D375" i="2"/>
  <c r="F375" i="2"/>
  <c r="E376" i="2"/>
  <c r="E375" i="2" s="1"/>
  <c r="D127" i="2"/>
  <c r="G77" i="2"/>
  <c r="G78" i="2"/>
  <c r="G79" i="2"/>
  <c r="G81" i="2"/>
  <c r="G82" i="2"/>
  <c r="G83" i="2"/>
  <c r="G84" i="2"/>
  <c r="G85" i="2"/>
  <c r="G86" i="2"/>
  <c r="G88" i="2"/>
  <c r="G89" i="2"/>
  <c r="G91" i="2"/>
  <c r="G92" i="2"/>
  <c r="G93" i="2"/>
  <c r="G95" i="2"/>
  <c r="G96" i="2"/>
  <c r="G98" i="2"/>
  <c r="E77" i="2"/>
  <c r="E78" i="2"/>
  <c r="E79" i="2"/>
  <c r="E81" i="2"/>
  <c r="E82" i="2"/>
  <c r="E83" i="2"/>
  <c r="E84" i="2"/>
  <c r="E85" i="2"/>
  <c r="E86" i="2"/>
  <c r="E88" i="2"/>
  <c r="E89" i="2"/>
  <c r="E91" i="2"/>
  <c r="E92" i="2"/>
  <c r="E93" i="2"/>
  <c r="E95" i="2"/>
  <c r="E96" i="2"/>
  <c r="E98" i="2"/>
  <c r="F97" i="2"/>
  <c r="F94" i="2"/>
  <c r="F90" i="2"/>
  <c r="F87" i="2"/>
  <c r="F80" i="2"/>
  <c r="F430" i="2" l="1"/>
  <c r="E426" i="2"/>
  <c r="E427" i="2"/>
  <c r="E428" i="2"/>
  <c r="E429" i="2"/>
  <c r="E431" i="2"/>
  <c r="E432" i="2"/>
  <c r="E433" i="2"/>
  <c r="E434" i="2"/>
  <c r="E435" i="2"/>
  <c r="E440" i="2"/>
  <c r="E441" i="2"/>
  <c r="E443" i="2"/>
  <c r="E444" i="2"/>
  <c r="E448" i="2"/>
  <c r="E449" i="2"/>
  <c r="E451" i="2"/>
  <c r="E452" i="2"/>
  <c r="E456" i="2"/>
  <c r="E457" i="2"/>
  <c r="E461" i="2"/>
  <c r="E465" i="2"/>
  <c r="E466" i="2"/>
  <c r="E468" i="2"/>
  <c r="E469" i="2"/>
  <c r="E474" i="2"/>
  <c r="E475" i="2"/>
  <c r="E479" i="2"/>
  <c r="E480" i="2"/>
  <c r="E481" i="2"/>
  <c r="E485" i="2"/>
  <c r="E486" i="2"/>
  <c r="E490" i="2"/>
  <c r="G427" i="2"/>
  <c r="G428" i="2"/>
  <c r="G429" i="2"/>
  <c r="G431" i="2"/>
  <c r="G432" i="2"/>
  <c r="G433" i="2"/>
  <c r="G434" i="2"/>
  <c r="G440" i="2"/>
  <c r="G441" i="2"/>
  <c r="G443" i="2"/>
  <c r="G448" i="2"/>
  <c r="G449" i="2"/>
  <c r="G451" i="2"/>
  <c r="G456" i="2"/>
  <c r="G457" i="2"/>
  <c r="G465" i="2"/>
  <c r="G466" i="2"/>
  <c r="G468" i="2"/>
  <c r="G474" i="2"/>
  <c r="G479" i="2"/>
  <c r="G480" i="2"/>
  <c r="G485" i="2"/>
  <c r="G490" i="2"/>
  <c r="E364" i="2"/>
  <c r="E365" i="2"/>
  <c r="E367" i="2"/>
  <c r="E368" i="2"/>
  <c r="E369" i="2"/>
  <c r="E370" i="2"/>
  <c r="E371" i="2"/>
  <c r="E372" i="2"/>
  <c r="E378" i="2"/>
  <c r="E379" i="2"/>
  <c r="E380" i="2"/>
  <c r="E384" i="2"/>
  <c r="E385" i="2"/>
  <c r="E386" i="2"/>
  <c r="E390" i="2"/>
  <c r="E391" i="2"/>
  <c r="E395" i="2"/>
  <c r="E396" i="2"/>
  <c r="E401" i="2"/>
  <c r="E402" i="2"/>
  <c r="E407" i="2"/>
  <c r="E410" i="2"/>
  <c r="E363" i="2"/>
  <c r="E356" i="2"/>
  <c r="E355" i="2"/>
  <c r="E354" i="2"/>
  <c r="G354" i="2"/>
  <c r="G355" i="2"/>
  <c r="G356" i="2"/>
  <c r="G363" i="2"/>
  <c r="G364" i="2"/>
  <c r="G365" i="2"/>
  <c r="G367" i="2"/>
  <c r="G368" i="2"/>
  <c r="G369" i="2"/>
  <c r="G371" i="2"/>
  <c r="G378" i="2"/>
  <c r="G379" i="2"/>
  <c r="G384" i="2"/>
  <c r="G385" i="2"/>
  <c r="G390" i="2"/>
  <c r="G395" i="2"/>
  <c r="G401" i="2"/>
  <c r="G407" i="2"/>
  <c r="G410" i="2"/>
  <c r="E430" i="2" l="1"/>
  <c r="F185" i="2"/>
  <c r="H185" i="2" s="1"/>
  <c r="G430" i="2"/>
  <c r="G414" i="2"/>
  <c r="G415" i="2"/>
  <c r="G421" i="2"/>
  <c r="G423" i="2"/>
  <c r="E413" i="2"/>
  <c r="E414" i="2"/>
  <c r="E415" i="2"/>
  <c r="E416" i="2"/>
  <c r="E421" i="2"/>
  <c r="E423" i="2"/>
  <c r="D348" i="2"/>
  <c r="F348" i="2"/>
  <c r="E348" i="2" s="1"/>
  <c r="E349" i="2"/>
  <c r="E330" i="2"/>
  <c r="E335" i="2"/>
  <c r="E336" i="2"/>
  <c r="E340" i="2"/>
  <c r="E341" i="2"/>
  <c r="E346" i="2"/>
  <c r="E347" i="2"/>
  <c r="E329" i="2"/>
  <c r="G329" i="2"/>
  <c r="G335" i="2"/>
  <c r="G340" i="2"/>
  <c r="G346" i="2"/>
  <c r="G347" i="2"/>
  <c r="E581" i="2"/>
  <c r="F580" i="2"/>
  <c r="E496" i="2"/>
  <c r="E497" i="2"/>
  <c r="E501" i="2"/>
  <c r="E502" i="2"/>
  <c r="E506" i="2"/>
  <c r="E507" i="2"/>
  <c r="E511" i="2"/>
  <c r="E512" i="2"/>
  <c r="E516" i="2"/>
  <c r="E517" i="2"/>
  <c r="E521" i="2"/>
  <c r="E522" i="2"/>
  <c r="E523" i="2"/>
  <c r="E524" i="2"/>
  <c r="E525" i="2"/>
  <c r="E526" i="2"/>
  <c r="E527" i="2"/>
  <c r="E531" i="2"/>
  <c r="E532" i="2"/>
  <c r="E536" i="2"/>
  <c r="E537" i="2"/>
  <c r="E541" i="2"/>
  <c r="E542" i="2"/>
  <c r="E546" i="2"/>
  <c r="E547" i="2"/>
  <c r="E551" i="2"/>
  <c r="E552" i="2"/>
  <c r="E556" i="2"/>
  <c r="E557" i="2"/>
  <c r="E561" i="2"/>
  <c r="E562" i="2"/>
  <c r="E566" i="2"/>
  <c r="E567" i="2"/>
  <c r="E571" i="2"/>
  <c r="E572" i="2"/>
  <c r="E576" i="2"/>
  <c r="E577" i="2"/>
  <c r="E582" i="2"/>
  <c r="E583" i="2"/>
  <c r="E587" i="2"/>
  <c r="E588" i="2"/>
  <c r="E592" i="2"/>
  <c r="E593" i="2"/>
  <c r="E597" i="2"/>
  <c r="E598" i="2"/>
  <c r="E602" i="2"/>
  <c r="G496" i="2"/>
  <c r="G501" i="2"/>
  <c r="G506" i="2"/>
  <c r="G511" i="2"/>
  <c r="G516" i="2"/>
  <c r="G521" i="2"/>
  <c r="G523" i="2"/>
  <c r="G524" i="2"/>
  <c r="G525" i="2"/>
  <c r="G526" i="2"/>
  <c r="G531" i="2"/>
  <c r="G536" i="2"/>
  <c r="G541" i="2"/>
  <c r="G546" i="2"/>
  <c r="G551" i="2"/>
  <c r="G556" i="2"/>
  <c r="G561" i="2"/>
  <c r="G566" i="2"/>
  <c r="G571" i="2"/>
  <c r="G576" i="2"/>
  <c r="G582" i="2"/>
  <c r="G587" i="2"/>
  <c r="G592" i="2"/>
  <c r="G597" i="2"/>
  <c r="G602" i="2"/>
  <c r="E612" i="2"/>
  <c r="F639" i="2"/>
  <c r="F638" i="2" s="1"/>
  <c r="E641" i="2"/>
  <c r="F626" i="2" l="1"/>
  <c r="E605" i="2"/>
  <c r="E606" i="2"/>
  <c r="E607" i="2"/>
  <c r="E608" i="2"/>
  <c r="E609" i="2"/>
  <c r="E610" i="2"/>
  <c r="E611" i="2"/>
  <c r="E613" i="2"/>
  <c r="E618" i="2"/>
  <c r="E619" i="2"/>
  <c r="E620" i="2"/>
  <c r="E622" i="2"/>
  <c r="E623" i="2"/>
  <c r="E624" i="2"/>
  <c r="E625" i="2"/>
  <c r="E627" i="2"/>
  <c r="E628" i="2"/>
  <c r="E632" i="2"/>
  <c r="E633" i="2"/>
  <c r="E635" i="2"/>
  <c r="E636" i="2"/>
  <c r="E637" i="2"/>
  <c r="E640" i="2"/>
  <c r="E642" i="2"/>
  <c r="E647" i="2"/>
  <c r="G606" i="2"/>
  <c r="G607" i="2"/>
  <c r="G608" i="2"/>
  <c r="G609" i="2"/>
  <c r="G610" i="2"/>
  <c r="G611" i="2"/>
  <c r="G618" i="2"/>
  <c r="G619" i="2"/>
  <c r="G620" i="2"/>
  <c r="G622" i="2"/>
  <c r="G623" i="2"/>
  <c r="G624" i="2"/>
  <c r="G625" i="2"/>
  <c r="G627" i="2"/>
  <c r="G632" i="2"/>
  <c r="G633" i="2"/>
  <c r="G635" i="2"/>
  <c r="G636" i="2"/>
  <c r="G637" i="2"/>
  <c r="G640" i="2"/>
  <c r="G647" i="2"/>
  <c r="G651" i="2"/>
  <c r="G652" i="2"/>
  <c r="G658" i="2"/>
  <c r="G659" i="2"/>
  <c r="G664" i="2"/>
  <c r="E650" i="2"/>
  <c r="E651" i="2"/>
  <c r="E652" i="2"/>
  <c r="E653" i="2"/>
  <c r="E658" i="2"/>
  <c r="E659" i="2"/>
  <c r="E660" i="2"/>
  <c r="E664" i="2"/>
  <c r="E667" i="2"/>
  <c r="E668" i="2"/>
  <c r="E669" i="2"/>
  <c r="E674" i="2"/>
  <c r="G668" i="2"/>
  <c r="G674" i="2"/>
  <c r="G678" i="2"/>
  <c r="G679" i="2"/>
  <c r="G680" i="2"/>
  <c r="F695" i="2"/>
  <c r="F694" i="2" s="1"/>
  <c r="F703" i="2"/>
  <c r="E705" i="2"/>
  <c r="E679" i="2"/>
  <c r="E680" i="2"/>
  <c r="E678" i="2"/>
  <c r="E686" i="2"/>
  <c r="E687" i="2"/>
  <c r="E691" i="2"/>
  <c r="E692" i="2"/>
  <c r="E695" i="2"/>
  <c r="E696" i="2"/>
  <c r="E697" i="2"/>
  <c r="E701" i="2"/>
  <c r="E702" i="2"/>
  <c r="E704" i="2"/>
  <c r="E706" i="2"/>
  <c r="G686" i="2"/>
  <c r="G691" i="2"/>
  <c r="G696" i="2"/>
  <c r="G701" i="2"/>
  <c r="G702" i="2"/>
  <c r="G704" i="2"/>
  <c r="G706" i="2"/>
  <c r="G710" i="2"/>
  <c r="G716" i="2"/>
  <c r="G717" i="2"/>
  <c r="G718" i="2"/>
  <c r="G723" i="2"/>
  <c r="E716" i="2"/>
  <c r="E717" i="2"/>
  <c r="E718" i="2"/>
  <c r="E723" i="2"/>
  <c r="E710" i="2"/>
  <c r="G695" i="2" l="1"/>
  <c r="E694" i="2"/>
  <c r="G694" i="2"/>
  <c r="F693" i="2"/>
  <c r="D97" i="2"/>
  <c r="D94" i="2"/>
  <c r="D90" i="2"/>
  <c r="D87" i="2"/>
  <c r="D80" i="2"/>
  <c r="D76" i="2"/>
  <c r="D722" i="2"/>
  <c r="D721" i="2" s="1"/>
  <c r="D720" i="2" s="1"/>
  <c r="D715" i="2"/>
  <c r="D714" i="2" s="1"/>
  <c r="D713" i="2" s="1"/>
  <c r="D703" i="2"/>
  <c r="D700" i="2"/>
  <c r="D690" i="2"/>
  <c r="D689" i="2" s="1"/>
  <c r="D688" i="2" s="1"/>
  <c r="D685" i="2"/>
  <c r="D684" i="2" s="1"/>
  <c r="D683" i="2" s="1"/>
  <c r="D673" i="2"/>
  <c r="D672" i="2" s="1"/>
  <c r="D671" i="2" s="1"/>
  <c r="D670" i="2" s="1"/>
  <c r="D666" i="2" s="1"/>
  <c r="D663" i="2"/>
  <c r="D662" i="2" s="1"/>
  <c r="D661" i="2" s="1"/>
  <c r="D657" i="2"/>
  <c r="D656" i="2" s="1"/>
  <c r="D655" i="2" s="1"/>
  <c r="D646" i="2"/>
  <c r="D645" i="2" s="1"/>
  <c r="D644" i="2" s="1"/>
  <c r="D643" i="2" s="1"/>
  <c r="D639" i="2"/>
  <c r="D638" i="2" s="1"/>
  <c r="D634" i="2"/>
  <c r="D631" i="2"/>
  <c r="D626" i="2"/>
  <c r="D621" i="2"/>
  <c r="D617" i="2"/>
  <c r="D601" i="2"/>
  <c r="D600" i="2" s="1"/>
  <c r="D599" i="2" s="1"/>
  <c r="D596" i="2"/>
  <c r="D595" i="2" s="1"/>
  <c r="D594" i="2" s="1"/>
  <c r="D591" i="2"/>
  <c r="D590" i="2" s="1"/>
  <c r="D589" i="2" s="1"/>
  <c r="D586" i="2"/>
  <c r="D585" i="2" s="1"/>
  <c r="D584" i="2" s="1"/>
  <c r="D580" i="2"/>
  <c r="D575" i="2"/>
  <c r="D574" i="2" s="1"/>
  <c r="D573" i="2" s="1"/>
  <c r="D570" i="2"/>
  <c r="D569" i="2" s="1"/>
  <c r="D568" i="2" s="1"/>
  <c r="D565" i="2"/>
  <c r="D564" i="2" s="1"/>
  <c r="D563" i="2" s="1"/>
  <c r="D560" i="2"/>
  <c r="D559" i="2" s="1"/>
  <c r="D558" i="2" s="1"/>
  <c r="D555" i="2"/>
  <c r="D554" i="2" s="1"/>
  <c r="D553" i="2" s="1"/>
  <c r="D550" i="2"/>
  <c r="D549" i="2" s="1"/>
  <c r="D548" i="2" s="1"/>
  <c r="D545" i="2"/>
  <c r="D544" i="2" s="1"/>
  <c r="D543" i="2" s="1"/>
  <c r="D540" i="2"/>
  <c r="D539" i="2" s="1"/>
  <c r="D538" i="2" s="1"/>
  <c r="D535" i="2"/>
  <c r="D534" i="2" s="1"/>
  <c r="D533" i="2" s="1"/>
  <c r="D530" i="2"/>
  <c r="D529" i="2" s="1"/>
  <c r="D528" i="2" s="1"/>
  <c r="D520" i="2"/>
  <c r="D519" i="2" s="1"/>
  <c r="D518" i="2" s="1"/>
  <c r="D515" i="2"/>
  <c r="D514" i="2" s="1"/>
  <c r="D510" i="2"/>
  <c r="D509" i="2" s="1"/>
  <c r="D508" i="2" s="1"/>
  <c r="D505" i="2"/>
  <c r="D504" i="2" s="1"/>
  <c r="D503" i="2" s="1"/>
  <c r="D500" i="2"/>
  <c r="D499" i="2" s="1"/>
  <c r="D498" i="2" s="1"/>
  <c r="D495" i="2"/>
  <c r="D494" i="2" s="1"/>
  <c r="D493" i="2" s="1"/>
  <c r="D489" i="2"/>
  <c r="D488" i="2" s="1"/>
  <c r="D487" i="2" s="1"/>
  <c r="D484" i="2"/>
  <c r="D483" i="2" s="1"/>
  <c r="D482" i="2" s="1"/>
  <c r="D478" i="2"/>
  <c r="D477" i="2" s="1"/>
  <c r="D476" i="2" s="1"/>
  <c r="D473" i="2"/>
  <c r="D472" i="2" s="1"/>
  <c r="D471" i="2" s="1"/>
  <c r="D467" i="2"/>
  <c r="D464" i="2"/>
  <c r="D455" i="2"/>
  <c r="D454" i="2" s="1"/>
  <c r="D453" i="2" s="1"/>
  <c r="D450" i="2"/>
  <c r="D447" i="2"/>
  <c r="D442" i="2"/>
  <c r="D439" i="2"/>
  <c r="D422" i="2"/>
  <c r="D420" i="2"/>
  <c r="D409" i="2"/>
  <c r="D408" i="2" s="1"/>
  <c r="D406" i="2"/>
  <c r="D405" i="2" s="1"/>
  <c r="D400" i="2"/>
  <c r="D399" i="2" s="1"/>
  <c r="D398" i="2" s="1"/>
  <c r="D397" i="2" s="1"/>
  <c r="D394" i="2"/>
  <c r="D393" i="2" s="1"/>
  <c r="D392" i="2" s="1"/>
  <c r="D389" i="2"/>
  <c r="D388" i="2" s="1"/>
  <c r="D387" i="2" s="1"/>
  <c r="D383" i="2"/>
  <c r="D382" i="2" s="1"/>
  <c r="D381" i="2" s="1"/>
  <c r="D377" i="2"/>
  <c r="D374" i="2" s="1"/>
  <c r="D373" i="2" s="1"/>
  <c r="D366" i="2"/>
  <c r="D362" i="2"/>
  <c r="D345" i="2"/>
  <c r="D339" i="2"/>
  <c r="D337" i="2"/>
  <c r="D334" i="2"/>
  <c r="D333" i="2" s="1"/>
  <c r="D332" i="2" s="1"/>
  <c r="G87" i="2" l="1"/>
  <c r="E87" i="2"/>
  <c r="E94" i="2"/>
  <c r="G94" i="2"/>
  <c r="G80" i="2"/>
  <c r="E80" i="2"/>
  <c r="G90" i="2"/>
  <c r="E90" i="2"/>
  <c r="E97" i="2"/>
  <c r="G97" i="2"/>
  <c r="D419" i="2"/>
  <c r="D418" i="2" s="1"/>
  <c r="D417" i="2" s="1"/>
  <c r="D412" i="2" s="1"/>
  <c r="D75" i="2"/>
  <c r="D579" i="2"/>
  <c r="D578" i="2" s="1"/>
  <c r="D492" i="2" s="1"/>
  <c r="E580" i="2"/>
  <c r="G580" i="2"/>
  <c r="D361" i="2"/>
  <c r="D360" i="2" s="1"/>
  <c r="E693" i="2"/>
  <c r="G693" i="2"/>
  <c r="D630" i="2"/>
  <c r="D629" i="2" s="1"/>
  <c r="D446" i="2"/>
  <c r="D445" i="2" s="1"/>
  <c r="D654" i="2"/>
  <c r="D649" i="2" s="1"/>
  <c r="D331" i="2"/>
  <c r="D438" i="2"/>
  <c r="D437" i="2" s="1"/>
  <c r="D344" i="2"/>
  <c r="D343" i="2" s="1"/>
  <c r="D342" i="2" s="1"/>
  <c r="D327" i="2" s="1"/>
  <c r="D326" i="2" s="1"/>
  <c r="D404" i="2"/>
  <c r="D403" i="2" s="1"/>
  <c r="D463" i="2"/>
  <c r="D462" i="2" s="1"/>
  <c r="D616" i="2"/>
  <c r="D615" i="2" s="1"/>
  <c r="D699" i="2"/>
  <c r="D698" i="2" s="1"/>
  <c r="D682" i="2" s="1"/>
  <c r="D676" i="2" s="1"/>
  <c r="D359" i="2"/>
  <c r="D352" i="2" s="1"/>
  <c r="D470" i="2"/>
  <c r="D712" i="2"/>
  <c r="D708" i="2" s="1"/>
  <c r="E37" i="2"/>
  <c r="E36" i="2"/>
  <c r="E35" i="2"/>
  <c r="E34" i="2"/>
  <c r="F31" i="2"/>
  <c r="G31" i="2" s="1"/>
  <c r="F105" i="2"/>
  <c r="F104" i="2" s="1"/>
  <c r="F23" i="2" s="1"/>
  <c r="E302" i="2"/>
  <c r="E310" i="2"/>
  <c r="F76" i="2"/>
  <c r="E106" i="2"/>
  <c r="G106" i="2"/>
  <c r="F127" i="2"/>
  <c r="G126" i="2" s="1"/>
  <c r="E116" i="2"/>
  <c r="E117" i="2"/>
  <c r="E118" i="2"/>
  <c r="E119" i="2"/>
  <c r="E120" i="2"/>
  <c r="E121" i="2"/>
  <c r="E122" i="2"/>
  <c r="E123" i="2"/>
  <c r="E124" i="2"/>
  <c r="E125" i="2"/>
  <c r="E126" i="2"/>
  <c r="G140" i="2"/>
  <c r="F143" i="2"/>
  <c r="G143" i="2" s="1"/>
  <c r="F142" i="2"/>
  <c r="F141" i="2"/>
  <c r="G141" i="2" s="1"/>
  <c r="F139" i="2"/>
  <c r="G139" i="2" s="1"/>
  <c r="F137" i="2"/>
  <c r="G137" i="2" s="1"/>
  <c r="F136" i="2"/>
  <c r="G136" i="2" s="1"/>
  <c r="F135" i="2"/>
  <c r="G135" i="2" s="1"/>
  <c r="F155" i="2"/>
  <c r="G155" i="2" s="1"/>
  <c r="F157" i="2"/>
  <c r="G157" i="2" s="1"/>
  <c r="F153" i="2"/>
  <c r="F151" i="2"/>
  <c r="G151" i="2" s="1"/>
  <c r="F150" i="2"/>
  <c r="G150" i="2" s="1"/>
  <c r="F145" i="2"/>
  <c r="G145" i="2" s="1"/>
  <c r="F146" i="2"/>
  <c r="G146" i="2" s="1"/>
  <c r="F148" i="2"/>
  <c r="E156" i="2"/>
  <c r="G170" i="2"/>
  <c r="F171" i="2"/>
  <c r="G171" i="2" s="1"/>
  <c r="F169" i="2"/>
  <c r="G169" i="2" s="1"/>
  <c r="F166" i="2"/>
  <c r="E167" i="2"/>
  <c r="E172" i="2"/>
  <c r="E181" i="2"/>
  <c r="E184" i="2"/>
  <c r="F187" i="2"/>
  <c r="E189" i="2"/>
  <c r="E191" i="2"/>
  <c r="F243" i="2"/>
  <c r="F274" i="2"/>
  <c r="E272" i="2"/>
  <c r="F268" i="2"/>
  <c r="F255" i="2"/>
  <c r="F238" i="2"/>
  <c r="H238" i="2" s="1"/>
  <c r="F222" i="2"/>
  <c r="F216" i="2"/>
  <c r="F215" i="2"/>
  <c r="E244" i="2"/>
  <c r="E254" i="2"/>
  <c r="E256" i="2"/>
  <c r="E262" i="2"/>
  <c r="E263" i="2"/>
  <c r="E264" i="2"/>
  <c r="E269" i="2"/>
  <c r="E275" i="2"/>
  <c r="E217" i="2"/>
  <c r="E235" i="2"/>
  <c r="E236" i="2"/>
  <c r="E289" i="2"/>
  <c r="F287" i="2"/>
  <c r="E290" i="2"/>
  <c r="E299" i="2"/>
  <c r="F309" i="2"/>
  <c r="F308" i="2" s="1"/>
  <c r="E308" i="2" s="1"/>
  <c r="F489" i="2"/>
  <c r="E187" i="2" l="1"/>
  <c r="H187" i="2"/>
  <c r="F213" i="2"/>
  <c r="H215" i="2"/>
  <c r="E222" i="2"/>
  <c r="H222" i="2"/>
  <c r="E274" i="2"/>
  <c r="H274" i="2"/>
  <c r="E216" i="2"/>
  <c r="H216" i="2"/>
  <c r="E243" i="2"/>
  <c r="H243" i="2"/>
  <c r="F286" i="2"/>
  <c r="G287" i="2"/>
  <c r="F165" i="2"/>
  <c r="G166" i="2"/>
  <c r="F173" i="2"/>
  <c r="G174" i="2"/>
  <c r="F147" i="2"/>
  <c r="G148" i="2"/>
  <c r="F152" i="2"/>
  <c r="G153" i="2"/>
  <c r="G76" i="2"/>
  <c r="F75" i="2"/>
  <c r="E76" i="2"/>
  <c r="E489" i="2"/>
  <c r="G489" i="2"/>
  <c r="D614" i="2"/>
  <c r="D604" i="2" s="1"/>
  <c r="D436" i="2"/>
  <c r="D425" i="2" s="1"/>
  <c r="F488" i="2"/>
  <c r="E238" i="2"/>
  <c r="E237" i="2"/>
  <c r="E309" i="2"/>
  <c r="G117" i="2"/>
  <c r="G121" i="2"/>
  <c r="G125" i="2"/>
  <c r="G115" i="2"/>
  <c r="G119" i="2"/>
  <c r="G123" i="2"/>
  <c r="G116" i="2"/>
  <c r="G118" i="2"/>
  <c r="G120" i="2"/>
  <c r="G122" i="2"/>
  <c r="G124" i="2"/>
  <c r="F144" i="2"/>
  <c r="F149" i="2"/>
  <c r="F154" i="2"/>
  <c r="F138" i="2"/>
  <c r="F134" i="2"/>
  <c r="F168" i="2"/>
  <c r="E182" i="2"/>
  <c r="E192" i="2"/>
  <c r="E215" i="2"/>
  <c r="F242" i="2"/>
  <c r="H242" i="2" s="1"/>
  <c r="G308" i="2"/>
  <c r="F212" i="2" l="1"/>
  <c r="F164" i="2"/>
  <c r="F30" i="2"/>
  <c r="G30" i="2" s="1"/>
  <c r="G286" i="2"/>
  <c r="E75" i="2"/>
  <c r="G75" i="2"/>
  <c r="F73" i="2"/>
  <c r="E488" i="2"/>
  <c r="G488" i="2"/>
  <c r="D351" i="2"/>
  <c r="D324" i="2" s="1"/>
  <c r="F487" i="2"/>
  <c r="F194" i="2"/>
  <c r="F22" i="2"/>
  <c r="G22" i="2" s="1"/>
  <c r="G127" i="2"/>
  <c r="F133" i="2"/>
  <c r="E183" i="2"/>
  <c r="E188" i="2"/>
  <c r="E180" i="2"/>
  <c r="E186" i="2"/>
  <c r="E190" i="2"/>
  <c r="E185" i="2"/>
  <c r="E193" i="2"/>
  <c r="E242" i="2"/>
  <c r="G193" i="2" l="1"/>
  <c r="H194" i="2"/>
  <c r="F26" i="2"/>
  <c r="E487" i="2"/>
  <c r="G487" i="2"/>
  <c r="G186" i="2"/>
  <c r="G185" i="2"/>
  <c r="G180" i="2"/>
  <c r="G188" i="2"/>
  <c r="G183" i="2"/>
  <c r="F131" i="2"/>
  <c r="F25" i="2"/>
  <c r="G190" i="2"/>
  <c r="G181" i="2"/>
  <c r="G182" i="2"/>
  <c r="G189" i="2"/>
  <c r="G184" i="2"/>
  <c r="G192" i="2"/>
  <c r="G191" i="2"/>
  <c r="G187" i="2"/>
  <c r="E26" i="2" l="1"/>
  <c r="G26" i="2"/>
  <c r="E25" i="2"/>
  <c r="G25" i="2"/>
  <c r="F447" i="2"/>
  <c r="F450" i="2"/>
  <c r="F455" i="2"/>
  <c r="F464" i="2"/>
  <c r="F467" i="2"/>
  <c r="F478" i="2"/>
  <c r="F484" i="2"/>
  <c r="F473" i="2"/>
  <c r="F439" i="2"/>
  <c r="F442" i="2"/>
  <c r="F601" i="2"/>
  <c r="F596" i="2"/>
  <c r="F591" i="2"/>
  <c r="F586" i="2"/>
  <c r="F575" i="2"/>
  <c r="F570" i="2"/>
  <c r="F565" i="2"/>
  <c r="F560" i="2"/>
  <c r="F555" i="2"/>
  <c r="F550" i="2"/>
  <c r="F545" i="2"/>
  <c r="F540" i="2"/>
  <c r="F535" i="2"/>
  <c r="F530" i="2"/>
  <c r="F520" i="2"/>
  <c r="F515" i="2"/>
  <c r="F514" i="2" s="1"/>
  <c r="F513" i="2" s="1"/>
  <c r="F510" i="2"/>
  <c r="F505" i="2"/>
  <c r="F500" i="2"/>
  <c r="F495" i="2"/>
  <c r="F240" i="2" l="1"/>
  <c r="H240" i="2" s="1"/>
  <c r="E439" i="2"/>
  <c r="G439" i="2"/>
  <c r="E467" i="2"/>
  <c r="G467" i="2"/>
  <c r="E455" i="2"/>
  <c r="G455" i="2"/>
  <c r="E447" i="2"/>
  <c r="G447" i="2"/>
  <c r="G442" i="2"/>
  <c r="E442" i="2"/>
  <c r="E450" i="2"/>
  <c r="G450" i="2"/>
  <c r="E464" i="2"/>
  <c r="G464" i="2"/>
  <c r="E484" i="2"/>
  <c r="G484" i="2"/>
  <c r="E473" i="2"/>
  <c r="G473" i="2"/>
  <c r="G478" i="2"/>
  <c r="E478" i="2"/>
  <c r="G505" i="2"/>
  <c r="E505" i="2"/>
  <c r="E513" i="2"/>
  <c r="G513" i="2"/>
  <c r="E560" i="2"/>
  <c r="G560" i="2"/>
  <c r="G575" i="2"/>
  <c r="E575" i="2"/>
  <c r="E601" i="2"/>
  <c r="G601" i="2"/>
  <c r="E535" i="2"/>
  <c r="G535" i="2"/>
  <c r="G555" i="2"/>
  <c r="E555" i="2"/>
  <c r="G596" i="2"/>
  <c r="E596" i="2"/>
  <c r="E565" i="2"/>
  <c r="G565" i="2"/>
  <c r="E570" i="2"/>
  <c r="G570" i="2"/>
  <c r="E591" i="2"/>
  <c r="G591" i="2"/>
  <c r="G586" i="2"/>
  <c r="E586" i="2"/>
  <c r="G550" i="2"/>
  <c r="E550" i="2"/>
  <c r="G545" i="2"/>
  <c r="E545" i="2"/>
  <c r="G540" i="2"/>
  <c r="E540" i="2"/>
  <c r="E530" i="2"/>
  <c r="G530" i="2"/>
  <c r="G520" i="2"/>
  <c r="E520" i="2"/>
  <c r="E515" i="2"/>
  <c r="G515" i="2"/>
  <c r="E510" i="2"/>
  <c r="G510" i="2"/>
  <c r="G500" i="2"/>
  <c r="E500" i="2"/>
  <c r="E495" i="2"/>
  <c r="G495" i="2"/>
  <c r="F499" i="2"/>
  <c r="F519" i="2"/>
  <c r="F534" i="2"/>
  <c r="F544" i="2"/>
  <c r="F554" i="2"/>
  <c r="F564" i="2"/>
  <c r="F569" i="2"/>
  <c r="F579" i="2"/>
  <c r="F590" i="2"/>
  <c r="F600" i="2"/>
  <c r="F494" i="2"/>
  <c r="F504" i="2"/>
  <c r="F529" i="2"/>
  <c r="F539" i="2"/>
  <c r="F549" i="2"/>
  <c r="F559" i="2"/>
  <c r="F574" i="2"/>
  <c r="F585" i="2"/>
  <c r="F483" i="2"/>
  <c r="F454" i="2"/>
  <c r="F453" i="2" s="1"/>
  <c r="F595" i="2"/>
  <c r="F509" i="2"/>
  <c r="F472" i="2"/>
  <c r="F229" i="2"/>
  <c r="H229" i="2" s="1"/>
  <c r="F477" i="2"/>
  <c r="F226" i="2"/>
  <c r="H226" i="2" s="1"/>
  <c r="F463" i="2"/>
  <c r="F446" i="2"/>
  <c r="F438" i="2"/>
  <c r="G438" i="2" l="1"/>
  <c r="E438" i="2"/>
  <c r="G454" i="2"/>
  <c r="E454" i="2"/>
  <c r="E446" i="2"/>
  <c r="G446" i="2"/>
  <c r="E463" i="2"/>
  <c r="G463" i="2"/>
  <c r="E483" i="2"/>
  <c r="G483" i="2"/>
  <c r="G472" i="2"/>
  <c r="E472" i="2"/>
  <c r="E477" i="2"/>
  <c r="G477" i="2"/>
  <c r="E559" i="2"/>
  <c r="G559" i="2"/>
  <c r="E504" i="2"/>
  <c r="G504" i="2"/>
  <c r="E600" i="2"/>
  <c r="G600" i="2"/>
  <c r="E595" i="2"/>
  <c r="G595" i="2"/>
  <c r="E574" i="2"/>
  <c r="G574" i="2"/>
  <c r="E554" i="2"/>
  <c r="G554" i="2"/>
  <c r="G534" i="2"/>
  <c r="E534" i="2"/>
  <c r="E564" i="2"/>
  <c r="G564" i="2"/>
  <c r="E569" i="2"/>
  <c r="G569" i="2"/>
  <c r="G590" i="2"/>
  <c r="E590" i="2"/>
  <c r="E585" i="2"/>
  <c r="G585" i="2"/>
  <c r="E579" i="2"/>
  <c r="G579" i="2"/>
  <c r="E549" i="2"/>
  <c r="G549" i="2"/>
  <c r="E544" i="2"/>
  <c r="G544" i="2"/>
  <c r="E539" i="2"/>
  <c r="G539" i="2"/>
  <c r="E529" i="2"/>
  <c r="G529" i="2"/>
  <c r="E519" i="2"/>
  <c r="G519" i="2"/>
  <c r="E514" i="2"/>
  <c r="G514" i="2"/>
  <c r="E509" i="2"/>
  <c r="G509" i="2"/>
  <c r="E499" i="2"/>
  <c r="G499" i="2"/>
  <c r="G494" i="2"/>
  <c r="E494" i="2"/>
  <c r="F437" i="2"/>
  <c r="F462" i="2"/>
  <c r="F476" i="2"/>
  <c r="F471" i="2"/>
  <c r="F445" i="2"/>
  <c r="F508" i="2"/>
  <c r="F594" i="2"/>
  <c r="F482" i="2"/>
  <c r="F584" i="2"/>
  <c r="F573" i="2"/>
  <c r="F558" i="2"/>
  <c r="F548" i="2"/>
  <c r="F538" i="2"/>
  <c r="F528" i="2"/>
  <c r="F503" i="2"/>
  <c r="F493" i="2"/>
  <c r="F599" i="2"/>
  <c r="F589" i="2"/>
  <c r="F578" i="2"/>
  <c r="F568" i="2"/>
  <c r="F563" i="2"/>
  <c r="F553" i="2"/>
  <c r="F543" i="2"/>
  <c r="F533" i="2"/>
  <c r="F518" i="2"/>
  <c r="F498" i="2"/>
  <c r="F225" i="2"/>
  <c r="H225" i="2" s="1"/>
  <c r="E226" i="2"/>
  <c r="E229" i="2"/>
  <c r="F228" i="2"/>
  <c r="E240" i="2"/>
  <c r="F420" i="2"/>
  <c r="F422" i="2"/>
  <c r="F409" i="2"/>
  <c r="F239" i="2" s="1"/>
  <c r="H239" i="2" s="1"/>
  <c r="F406" i="2"/>
  <c r="E445" i="2" l="1"/>
  <c r="G445" i="2"/>
  <c r="E437" i="2"/>
  <c r="G437" i="2"/>
  <c r="F436" i="2"/>
  <c r="G436" i="2" s="1"/>
  <c r="E453" i="2"/>
  <c r="G453" i="2"/>
  <c r="E462" i="2"/>
  <c r="G462" i="2"/>
  <c r="E482" i="2"/>
  <c r="G482" i="2"/>
  <c r="F470" i="2"/>
  <c r="G470" i="2" s="1"/>
  <c r="E471" i="2"/>
  <c r="G471" i="2"/>
  <c r="G476" i="2"/>
  <c r="E476" i="2"/>
  <c r="E409" i="2"/>
  <c r="G409" i="2"/>
  <c r="E406" i="2"/>
  <c r="G406" i="2"/>
  <c r="E420" i="2"/>
  <c r="G420" i="2"/>
  <c r="G422" i="2"/>
  <c r="E422" i="2"/>
  <c r="E533" i="2"/>
  <c r="G533" i="2"/>
  <c r="G553" i="2"/>
  <c r="E553" i="2"/>
  <c r="F492" i="2"/>
  <c r="G573" i="2"/>
  <c r="E573" i="2"/>
  <c r="G594" i="2"/>
  <c r="E594" i="2"/>
  <c r="E599" i="2"/>
  <c r="G599" i="2"/>
  <c r="G503" i="2"/>
  <c r="E503" i="2"/>
  <c r="E558" i="2"/>
  <c r="G558" i="2"/>
  <c r="E563" i="2"/>
  <c r="G563" i="2"/>
  <c r="E568" i="2"/>
  <c r="G568" i="2"/>
  <c r="E589" i="2"/>
  <c r="G589" i="2"/>
  <c r="G584" i="2"/>
  <c r="E584" i="2"/>
  <c r="E578" i="2"/>
  <c r="G578" i="2"/>
  <c r="G548" i="2"/>
  <c r="E548" i="2"/>
  <c r="G543" i="2"/>
  <c r="E543" i="2"/>
  <c r="G538" i="2"/>
  <c r="E538" i="2"/>
  <c r="E528" i="2"/>
  <c r="G528" i="2"/>
  <c r="E518" i="2"/>
  <c r="G518" i="2"/>
  <c r="E508" i="2"/>
  <c r="G508" i="2"/>
  <c r="G498" i="2"/>
  <c r="E498" i="2"/>
  <c r="E493" i="2"/>
  <c r="G493" i="2"/>
  <c r="F405" i="2"/>
  <c r="F408" i="2"/>
  <c r="F419" i="2"/>
  <c r="F224" i="2"/>
  <c r="E436" i="2" l="1"/>
  <c r="E470" i="2"/>
  <c r="F425" i="2"/>
  <c r="E425" i="2" s="1"/>
  <c r="E408" i="2"/>
  <c r="G408" i="2"/>
  <c r="G405" i="2"/>
  <c r="E405" i="2"/>
  <c r="G419" i="2"/>
  <c r="E419" i="2"/>
  <c r="E492" i="2"/>
  <c r="G492" i="2"/>
  <c r="F418" i="2"/>
  <c r="F404" i="2"/>
  <c r="E239" i="2"/>
  <c r="F377" i="2"/>
  <c r="F374" i="2" s="1"/>
  <c r="F389" i="2"/>
  <c r="F362" i="2"/>
  <c r="F366" i="2"/>
  <c r="F383" i="2"/>
  <c r="F394" i="2"/>
  <c r="F400" i="2"/>
  <c r="F234" i="2" s="1"/>
  <c r="H234" i="2" s="1"/>
  <c r="F345" i="2"/>
  <c r="F339" i="2"/>
  <c r="F334" i="2"/>
  <c r="F657" i="2"/>
  <c r="F685" i="2"/>
  <c r="F690" i="2"/>
  <c r="F700" i="2"/>
  <c r="F715" i="2"/>
  <c r="F722" i="2"/>
  <c r="G425" i="2" l="1"/>
  <c r="E366" i="2"/>
  <c r="G366" i="2"/>
  <c r="E362" i="2"/>
  <c r="F361" i="2"/>
  <c r="E361" i="2" s="1"/>
  <c r="G362" i="2"/>
  <c r="E377" i="2"/>
  <c r="G377" i="2"/>
  <c r="E383" i="2"/>
  <c r="G383" i="2"/>
  <c r="E389" i="2"/>
  <c r="G389" i="2"/>
  <c r="E394" i="2"/>
  <c r="G394" i="2"/>
  <c r="E400" i="2"/>
  <c r="G400" i="2"/>
  <c r="E404" i="2"/>
  <c r="G404" i="2"/>
  <c r="G418" i="2"/>
  <c r="E418" i="2"/>
  <c r="G715" i="2"/>
  <c r="E715" i="2"/>
  <c r="G339" i="2"/>
  <c r="E339" i="2"/>
  <c r="F338" i="2"/>
  <c r="E345" i="2"/>
  <c r="G345" i="2"/>
  <c r="E700" i="2"/>
  <c r="G700" i="2"/>
  <c r="E334" i="2"/>
  <c r="G334" i="2"/>
  <c r="E626" i="2"/>
  <c r="G626" i="2"/>
  <c r="G657" i="2"/>
  <c r="E657" i="2"/>
  <c r="E685" i="2"/>
  <c r="G685" i="2"/>
  <c r="G690" i="2"/>
  <c r="E690" i="2"/>
  <c r="E703" i="2"/>
  <c r="G703" i="2"/>
  <c r="G722" i="2"/>
  <c r="E722" i="2"/>
  <c r="F271" i="2"/>
  <c r="F684" i="2"/>
  <c r="F393" i="2"/>
  <c r="F721" i="2"/>
  <c r="F689" i="2"/>
  <c r="F207" i="2"/>
  <c r="F204" i="2"/>
  <c r="H204" i="2" s="1"/>
  <c r="F403" i="2"/>
  <c r="F417" i="2"/>
  <c r="F205" i="2"/>
  <c r="H205" i="2" s="1"/>
  <c r="F714" i="2"/>
  <c r="F221" i="2"/>
  <c r="H221" i="2" s="1"/>
  <c r="F399" i="2"/>
  <c r="F233" i="2"/>
  <c r="F656" i="2"/>
  <c r="F655" i="2" s="1"/>
  <c r="F253" i="2"/>
  <c r="H253" i="2" s="1"/>
  <c r="F333" i="2"/>
  <c r="F209" i="2"/>
  <c r="H209" i="2" s="1"/>
  <c r="F382" i="2"/>
  <c r="F206" i="2"/>
  <c r="H206" i="2" s="1"/>
  <c r="F699" i="2"/>
  <c r="F344" i="2"/>
  <c r="F388" i="2"/>
  <c r="F673" i="2"/>
  <c r="F663" i="2"/>
  <c r="F270" i="2" l="1"/>
  <c r="H271" i="2"/>
  <c r="E207" i="2"/>
  <c r="H207" i="2"/>
  <c r="F232" i="2"/>
  <c r="H233" i="2"/>
  <c r="F203" i="2"/>
  <c r="H203" i="2" s="1"/>
  <c r="E271" i="2"/>
  <c r="E204" i="2"/>
  <c r="E374" i="2"/>
  <c r="G374" i="2"/>
  <c r="E382" i="2"/>
  <c r="G382" i="2"/>
  <c r="E388" i="2"/>
  <c r="G388" i="2"/>
  <c r="E393" i="2"/>
  <c r="G393" i="2"/>
  <c r="G399" i="2"/>
  <c r="E399" i="2"/>
  <c r="G403" i="2"/>
  <c r="E403" i="2"/>
  <c r="E417" i="2"/>
  <c r="G417" i="2"/>
  <c r="E344" i="2"/>
  <c r="G344" i="2"/>
  <c r="E333" i="2"/>
  <c r="G333" i="2"/>
  <c r="G655" i="2"/>
  <c r="E655" i="2"/>
  <c r="G714" i="2"/>
  <c r="E714" i="2"/>
  <c r="E338" i="2"/>
  <c r="G338" i="2"/>
  <c r="F337" i="2"/>
  <c r="G656" i="2"/>
  <c r="E656" i="2"/>
  <c r="G663" i="2"/>
  <c r="E663" i="2"/>
  <c r="E673" i="2"/>
  <c r="G673" i="2"/>
  <c r="G684" i="2"/>
  <c r="E684" i="2"/>
  <c r="E689" i="2"/>
  <c r="G689" i="2"/>
  <c r="E699" i="2"/>
  <c r="G699" i="2"/>
  <c r="E721" i="2"/>
  <c r="G721" i="2"/>
  <c r="F662" i="2"/>
  <c r="F332" i="2"/>
  <c r="F398" i="2"/>
  <c r="F713" i="2"/>
  <c r="F672" i="2"/>
  <c r="F343" i="2"/>
  <c r="F698" i="2"/>
  <c r="F381" i="2"/>
  <c r="F373" i="2"/>
  <c r="F412" i="2"/>
  <c r="F688" i="2"/>
  <c r="F720" i="2"/>
  <c r="F392" i="2"/>
  <c r="F683" i="2"/>
  <c r="F202" i="2"/>
  <c r="E234" i="2"/>
  <c r="E221" i="2"/>
  <c r="F220" i="2"/>
  <c r="E253" i="2"/>
  <c r="F252" i="2"/>
  <c r="E206" i="2"/>
  <c r="E209" i="2"/>
  <c r="F387" i="2"/>
  <c r="F646" i="2"/>
  <c r="F634" i="2"/>
  <c r="F631" i="2"/>
  <c r="F621" i="2"/>
  <c r="F617" i="2"/>
  <c r="D268" i="2"/>
  <c r="H268" i="2" s="1"/>
  <c r="D255" i="2"/>
  <c r="H255" i="2" s="1"/>
  <c r="D248" i="2"/>
  <c r="D252" i="2"/>
  <c r="D228" i="2"/>
  <c r="H228" i="2" s="1"/>
  <c r="D213" i="2"/>
  <c r="D152" i="2"/>
  <c r="G152" i="2" s="1"/>
  <c r="F24" i="2"/>
  <c r="D105" i="2"/>
  <c r="F32" i="2"/>
  <c r="G32" i="2" s="1"/>
  <c r="E32" i="2"/>
  <c r="C526" i="2"/>
  <c r="D212" i="2" l="1"/>
  <c r="H212" i="2" s="1"/>
  <c r="H213" i="2"/>
  <c r="F219" i="2"/>
  <c r="H220" i="2"/>
  <c r="H252" i="2"/>
  <c r="F267" i="2"/>
  <c r="H270" i="2"/>
  <c r="F682" i="2"/>
  <c r="E373" i="2"/>
  <c r="G373" i="2"/>
  <c r="E381" i="2"/>
  <c r="G381" i="2"/>
  <c r="E387" i="2"/>
  <c r="G387" i="2"/>
  <c r="E392" i="2"/>
  <c r="G392" i="2"/>
  <c r="E398" i="2"/>
  <c r="G398" i="2"/>
  <c r="G412" i="2"/>
  <c r="E412" i="2"/>
  <c r="E343" i="2"/>
  <c r="G343" i="2"/>
  <c r="E713" i="2"/>
  <c r="G713" i="2"/>
  <c r="E332" i="2"/>
  <c r="G332" i="2"/>
  <c r="G337" i="2"/>
  <c r="E337" i="2"/>
  <c r="E639" i="2"/>
  <c r="G639" i="2"/>
  <c r="E634" i="2"/>
  <c r="G634" i="2"/>
  <c r="E631" i="2"/>
  <c r="G631" i="2"/>
  <c r="E646" i="2"/>
  <c r="G646" i="2"/>
  <c r="G621" i="2"/>
  <c r="E621" i="2"/>
  <c r="E617" i="2"/>
  <c r="G617" i="2"/>
  <c r="G662" i="2"/>
  <c r="E662" i="2"/>
  <c r="E672" i="2"/>
  <c r="G672" i="2"/>
  <c r="E683" i="2"/>
  <c r="G683" i="2"/>
  <c r="G688" i="2"/>
  <c r="E688" i="2"/>
  <c r="E698" i="2"/>
  <c r="G698" i="2"/>
  <c r="G720" i="2"/>
  <c r="E720" i="2"/>
  <c r="F712" i="2"/>
  <c r="F676" i="2"/>
  <c r="F645" i="2"/>
  <c r="F342" i="2"/>
  <c r="F671" i="2"/>
  <c r="F397" i="2"/>
  <c r="F331" i="2"/>
  <c r="F661" i="2"/>
  <c r="F261" i="2"/>
  <c r="F260" i="2"/>
  <c r="D104" i="2"/>
  <c r="G105" i="2"/>
  <c r="E105" i="2"/>
  <c r="E115" i="2"/>
  <c r="E135" i="2"/>
  <c r="E137" i="2"/>
  <c r="E140" i="2"/>
  <c r="E142" i="2"/>
  <c r="E146" i="2"/>
  <c r="E150" i="2"/>
  <c r="E153" i="2"/>
  <c r="E157" i="2"/>
  <c r="E152" i="2"/>
  <c r="E136" i="2"/>
  <c r="E139" i="2"/>
  <c r="E141" i="2"/>
  <c r="E145" i="2"/>
  <c r="D147" i="2"/>
  <c r="G147" i="2" s="1"/>
  <c r="E148" i="2"/>
  <c r="E151" i="2"/>
  <c r="E155" i="2"/>
  <c r="E143" i="2"/>
  <c r="E169" i="2"/>
  <c r="D173" i="2"/>
  <c r="G173" i="2" s="1"/>
  <c r="E174" i="2"/>
  <c r="D165" i="2"/>
  <c r="G165" i="2" s="1"/>
  <c r="E166" i="2"/>
  <c r="E171" i="2"/>
  <c r="E170" i="2"/>
  <c r="E194" i="2"/>
  <c r="E213" i="2"/>
  <c r="E225" i="2"/>
  <c r="D202" i="2"/>
  <c r="H202" i="2" s="1"/>
  <c r="E203" i="2"/>
  <c r="E252" i="2"/>
  <c r="E255" i="2"/>
  <c r="E270" i="2"/>
  <c r="E205" i="2"/>
  <c r="D232" i="2"/>
  <c r="H232" i="2" s="1"/>
  <c r="E233" i="2"/>
  <c r="D219" i="2"/>
  <c r="E220" i="2"/>
  <c r="E228" i="2"/>
  <c r="D258" i="2"/>
  <c r="E268" i="2"/>
  <c r="F630" i="2"/>
  <c r="F616" i="2"/>
  <c r="D247" i="2"/>
  <c r="D168" i="2"/>
  <c r="G168" i="2" s="1"/>
  <c r="D224" i="2"/>
  <c r="H224" i="2" s="1"/>
  <c r="D267" i="2"/>
  <c r="D144" i="2"/>
  <c r="G144" i="2" s="1"/>
  <c r="D138" i="2"/>
  <c r="G138" i="2" s="1"/>
  <c r="D154" i="2"/>
  <c r="G154" i="2" s="1"/>
  <c r="D149" i="2"/>
  <c r="G149" i="2" s="1"/>
  <c r="D134" i="2"/>
  <c r="G134" i="2" s="1"/>
  <c r="E261" i="2" l="1"/>
  <c r="H261" i="2"/>
  <c r="H260" i="2"/>
  <c r="F259" i="2"/>
  <c r="H267" i="2"/>
  <c r="H219" i="2"/>
  <c r="E260" i="2"/>
  <c r="H259" i="2"/>
  <c r="G397" i="2"/>
  <c r="E397" i="2"/>
  <c r="D23" i="2"/>
  <c r="G23" i="2" s="1"/>
  <c r="D73" i="2"/>
  <c r="E331" i="2"/>
  <c r="G331" i="2"/>
  <c r="E342" i="2"/>
  <c r="G342" i="2"/>
  <c r="E676" i="2"/>
  <c r="G676" i="2"/>
  <c r="E638" i="2"/>
  <c r="G638" i="2"/>
  <c r="E630" i="2"/>
  <c r="G630" i="2"/>
  <c r="G645" i="2"/>
  <c r="E645" i="2"/>
  <c r="E616" i="2"/>
  <c r="G616" i="2"/>
  <c r="G661" i="2"/>
  <c r="E661" i="2"/>
  <c r="E671" i="2"/>
  <c r="G671" i="2"/>
  <c r="E682" i="2"/>
  <c r="G682" i="2"/>
  <c r="G712" i="2"/>
  <c r="E712" i="2"/>
  <c r="F708" i="2"/>
  <c r="F629" i="2"/>
  <c r="F327" i="2"/>
  <c r="F615" i="2"/>
  <c r="F654" i="2"/>
  <c r="F670" i="2"/>
  <c r="F644" i="2"/>
  <c r="F258" i="2"/>
  <c r="H258" i="2" s="1"/>
  <c r="E22" i="2"/>
  <c r="E104" i="2"/>
  <c r="E23" i="2" s="1"/>
  <c r="G104" i="2"/>
  <c r="E127" i="2"/>
  <c r="E134" i="2"/>
  <c r="E149" i="2"/>
  <c r="E138" i="2"/>
  <c r="E144" i="2"/>
  <c r="E154" i="2"/>
  <c r="E147" i="2"/>
  <c r="E168" i="2"/>
  <c r="E165" i="2"/>
  <c r="E173" i="2"/>
  <c r="E224" i="2"/>
  <c r="E232" i="2"/>
  <c r="E202" i="2"/>
  <c r="E267" i="2"/>
  <c r="E219" i="2"/>
  <c r="E212" i="2"/>
  <c r="D164" i="2"/>
  <c r="G164" i="2" s="1"/>
  <c r="D277" i="2"/>
  <c r="F27" i="2"/>
  <c r="G194" i="2"/>
  <c r="D133" i="2"/>
  <c r="G133" i="2" s="1"/>
  <c r="E73" i="2" l="1"/>
  <c r="G73" i="2"/>
  <c r="E327" i="2"/>
  <c r="G327" i="2"/>
  <c r="E629" i="2"/>
  <c r="G629" i="2"/>
  <c r="E644" i="2"/>
  <c r="G644" i="2"/>
  <c r="E615" i="2"/>
  <c r="G615" i="2"/>
  <c r="G654" i="2"/>
  <c r="E654" i="2"/>
  <c r="E670" i="2"/>
  <c r="G670" i="2"/>
  <c r="G708" i="2"/>
  <c r="E708" i="2"/>
  <c r="F614" i="2"/>
  <c r="F649" i="2"/>
  <c r="F326" i="2"/>
  <c r="F643" i="2"/>
  <c r="F666" i="2"/>
  <c r="F251" i="2" s="1"/>
  <c r="E259" i="2"/>
  <c r="E258" i="2"/>
  <c r="D24" i="2"/>
  <c r="G24" i="2" s="1"/>
  <c r="F28" i="2"/>
  <c r="E24" i="2"/>
  <c r="E133" i="2"/>
  <c r="E164" i="2"/>
  <c r="D131" i="2"/>
  <c r="G131" i="2" s="1"/>
  <c r="H251" i="2" l="1"/>
  <c r="F248" i="2"/>
  <c r="E251" i="2"/>
  <c r="F38" i="2"/>
  <c r="E326" i="2"/>
  <c r="G326" i="2"/>
  <c r="G643" i="2"/>
  <c r="E643" i="2"/>
  <c r="E614" i="2"/>
  <c r="G614" i="2"/>
  <c r="G649" i="2"/>
  <c r="E649" i="2"/>
  <c r="E666" i="2"/>
  <c r="G666" i="2"/>
  <c r="F604" i="2"/>
  <c r="E27" i="2"/>
  <c r="E28" i="2" s="1"/>
  <c r="D27" i="2"/>
  <c r="G27" i="2" s="1"/>
  <c r="H248" i="2" l="1"/>
  <c r="F247" i="2"/>
  <c r="E248" i="2"/>
  <c r="E604" i="2"/>
  <c r="G604" i="2"/>
  <c r="D28" i="2"/>
  <c r="H247" i="2" l="1"/>
  <c r="E247" i="2"/>
  <c r="F277" i="2"/>
  <c r="G247" i="2"/>
  <c r="D38" i="2"/>
  <c r="G28" i="2"/>
  <c r="G361" i="2"/>
  <c r="F360" i="2"/>
  <c r="E360" i="2" s="1"/>
  <c r="H277" i="2" l="1"/>
  <c r="G212" i="2"/>
  <c r="G219" i="2"/>
  <c r="G242" i="2"/>
  <c r="E277" i="2"/>
  <c r="G258" i="2"/>
  <c r="G224" i="2"/>
  <c r="G232" i="2"/>
  <c r="G267" i="2"/>
  <c r="G202" i="2"/>
  <c r="F359" i="2"/>
  <c r="F352" i="2" s="1"/>
  <c r="F351" i="2" s="1"/>
  <c r="G360" i="2"/>
  <c r="G277" i="2" l="1"/>
  <c r="F324" i="2"/>
  <c r="G359" i="2"/>
  <c r="G352" i="2"/>
  <c r="E359" i="2"/>
  <c r="E352" i="2"/>
  <c r="E351" i="2" l="1"/>
  <c r="G351" i="2"/>
  <c r="G324" i="2"/>
  <c r="E324" i="2"/>
</calcChain>
</file>

<file path=xl/sharedStrings.xml><?xml version="1.0" encoding="utf-8"?>
<sst xmlns="http://schemas.openxmlformats.org/spreadsheetml/2006/main" count="1224" uniqueCount="494">
  <si>
    <t xml:space="preserve">Statuta Općine Bibinje ("Službeni glasnik Zadarske Županije" broj 17/09, „Službeni glasnik Općine Bibinje” </t>
  </si>
  <si>
    <t>I.</t>
  </si>
  <si>
    <t>OPĆI DIO PRORAČUNA</t>
  </si>
  <si>
    <t>Članak 1.</t>
  </si>
  <si>
    <t>Indeks</t>
  </si>
  <si>
    <t>A.</t>
  </si>
  <si>
    <t>RAČUN PRIHODA I RASHODA</t>
  </si>
  <si>
    <t>6</t>
  </si>
  <si>
    <t xml:space="preserve"> PRIHODI POSLOVANJA </t>
  </si>
  <si>
    <t>7</t>
  </si>
  <si>
    <t xml:space="preserve"> PRIHODI OD PRODAJE NEFINANCIJSKE IMOVINE </t>
  </si>
  <si>
    <t>Ukupni prihodi (6+7)</t>
  </si>
  <si>
    <t>3</t>
  </si>
  <si>
    <t xml:space="preserve">RASHODI POSLOVANJA </t>
  </si>
  <si>
    <t>4</t>
  </si>
  <si>
    <t xml:space="preserve">RASHODI ZA NABAVU NEFINANCIJSKE IMOVINE </t>
  </si>
  <si>
    <t>Ukupni rashodi (3+4)</t>
  </si>
  <si>
    <t>Višak/manjak (klasa(6+7)-(3+4))</t>
  </si>
  <si>
    <t>B.</t>
  </si>
  <si>
    <t>RAČUN ZADUŽIVANJA/FINANCIRANJA</t>
  </si>
  <si>
    <t xml:space="preserve"> PRIMICI OD FINANCIJSKE IMOVINE I ZADUŽIVANJA (klasa 8)</t>
  </si>
  <si>
    <t xml:space="preserve"> IZDACI ZA FINANCIJSKU IMOVINU I OTPLATE ZAJMOVA (klasa 5)</t>
  </si>
  <si>
    <t>Neto zaduživanje/financiranje (klasa 8-5)</t>
  </si>
  <si>
    <t>C.</t>
  </si>
  <si>
    <t xml:space="preserve"> RASPOLOŽIVA SREDSTVA PRETHODNIH GODINA-RASPOREĐEN VIŠAK(+)/POKRIVENI MANJAK(-) - U PRORAČUNU PROMATRANE GODINE</t>
  </si>
  <si>
    <t>Članak 2.</t>
  </si>
  <si>
    <t>PRIHODI PREMA EKONOMSKOJ KLASIFIKACIJI</t>
  </si>
  <si>
    <t>A. RAČUN PRIHODA I RASHODA</t>
  </si>
  <si>
    <t>UKUPNI PRIHODI</t>
  </si>
  <si>
    <t>KONTO</t>
  </si>
  <si>
    <t xml:space="preserve">    VRSTA PRIHODA</t>
  </si>
  <si>
    <t>Prihodi poslovanja</t>
  </si>
  <si>
    <t>61</t>
  </si>
  <si>
    <t>Prihodi od poreza</t>
  </si>
  <si>
    <t>611</t>
  </si>
  <si>
    <t>Prirez i porez na dohodak</t>
  </si>
  <si>
    <t>613</t>
  </si>
  <si>
    <t>Porezi na imovinu</t>
  </si>
  <si>
    <t>614</t>
  </si>
  <si>
    <t>Porezi na robu i usluge</t>
  </si>
  <si>
    <t>63</t>
  </si>
  <si>
    <t>Pomoći iz inozemstva (darovnice) i od subjekata unutar općeg proračuna</t>
  </si>
  <si>
    <t>633</t>
  </si>
  <si>
    <t>Pomoći iz proračuna</t>
  </si>
  <si>
    <t>634</t>
  </si>
  <si>
    <t>Pomoći od ostalih subjekata unutar opće države</t>
  </si>
  <si>
    <t>635</t>
  </si>
  <si>
    <t>Tekuće pomoći izravnanja za dec. Funkcije (JVP)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</si>
  <si>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</si>
  <si>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</si>
  <si>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</si>
  <si>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</si>
  <si>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</si>
  <si>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</si>
  <si>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</si>
  <si>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naknadama</t>
  </si>
  <si>
    <t>651</t>
  </si>
  <si>
    <t>Upravne i administrativne pristojbe</t>
  </si>
  <si>
    <t>652</t>
  </si>
  <si>
    <t>Prihodi po posebnim propisima</t>
  </si>
  <si>
    <t>653</t>
  </si>
  <si>
    <t xml:space="preserve">Komunalni doprinosi i  naknade </t>
  </si>
  <si>
    <t>66</t>
  </si>
  <si>
    <t>Ostali prihodi</t>
  </si>
  <si>
    <t>661</t>
  </si>
  <si>
    <t>Prihodi koje proračuni i pror. korisnici ostvare obavljanjem vlast.djelatnosti</t>
  </si>
  <si>
    <t>663</t>
  </si>
  <si>
    <t>Donacije od pravnih i fizičkih osoba izvan opće države</t>
  </si>
  <si>
    <t>68</t>
  </si>
  <si>
    <t>Kazne, upravne mjere i ostali prihodi</t>
  </si>
  <si>
    <t>683</t>
  </si>
  <si>
    <t>Prihodi od prodaje nefinancijske imovine</t>
  </si>
  <si>
    <t>71</t>
  </si>
  <si>
    <t>Prihodi od prodaje neproizvedene imovine</t>
  </si>
  <si>
    <t>711</t>
  </si>
  <si>
    <t>Prihodi od prodaje materijalne imovine-prirodnih bogatstava</t>
  </si>
  <si>
    <t>723</t>
  </si>
  <si>
    <t>Prijevozna sredstva</t>
  </si>
  <si>
    <t>PRIHODI PREMA IZVORIMA FINANCIRANJA</t>
  </si>
  <si>
    <t>3/2</t>
  </si>
  <si>
    <t>ŠIFRA</t>
  </si>
  <si>
    <t>VRSTA IZVORA FINANCIRANJA</t>
  </si>
  <si>
    <t>11</t>
  </si>
  <si>
    <t>Opći prihodi</t>
  </si>
  <si>
    <t>31</t>
  </si>
  <si>
    <t xml:space="preserve">Vlastiti prihodi DV </t>
  </si>
  <si>
    <t>41</t>
  </si>
  <si>
    <t xml:space="preserve">Naknada za zadržavanje nez. izg. zgrada </t>
  </si>
  <si>
    <t>42</t>
  </si>
  <si>
    <t xml:space="preserve">Ostali prihodi za posebne namjene </t>
  </si>
  <si>
    <t>51</t>
  </si>
  <si>
    <t>Tekuće pomoći</t>
  </si>
  <si>
    <t>52</t>
  </si>
  <si>
    <t>Kapitalne pomoći</t>
  </si>
  <si>
    <t>Donacije</t>
  </si>
  <si>
    <t>Prihodi od prodaje neporizveden dug. imovine</t>
  </si>
  <si>
    <t>Ukupno:</t>
  </si>
  <si>
    <t>RASHODI PREMA EKONOMSKOJ KLASIFIKACIJI</t>
  </si>
  <si>
    <t xml:space="preserve">UKUPNI RASHODI </t>
  </si>
  <si>
    <t xml:space="preserve">    VRSTA RASHODA</t>
  </si>
  <si>
    <t>Rashodi poslovanja</t>
  </si>
  <si>
    <t>Rashodi za zaposlene</t>
  </si>
  <si>
    <t>311</t>
  </si>
  <si>
    <t>Plaće</t>
  </si>
  <si>
    <t>Plaće za redovan rad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</si>
  <si>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</si>
  <si>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</si>
  <si>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</si>
  <si>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</si>
  <si>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</si>
  <si>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</si>
  <si>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</si>
  <si>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</si>
  <si>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</si>
  <si>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</si>
  <si>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</si>
  <si>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</si>
  <si>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</si>
  <si>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</si>
  <si>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</si>
  <si>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</si>
  <si>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</si>
  <si>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</si>
  <si>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</si>
  <si>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</si>
  <si>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</si>
  <si>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</si>
  <si>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 xml:space="preserve">Subvencije   </t>
  </si>
  <si>
    <t>351</t>
  </si>
  <si>
    <t>Subvencije trgovačkim društvima u javnom sektoru</t>
  </si>
  <si>
    <t>36</t>
  </si>
  <si>
    <t>363</t>
  </si>
  <si>
    <t>Pomoći unutar opće države (JVP)</t>
  </si>
  <si>
    <t>366</t>
  </si>
  <si>
    <t>Pomoći proračunskim korisnicima drugih proračuna</t>
  </si>
  <si>
    <t>37</t>
  </si>
  <si>
    <t>Naknade građanima i kućanstvima na temelju osigur. i druge nak.</t>
  </si>
  <si>
    <t>372</t>
  </si>
  <si>
    <t>Ostale naknade građanima i kućanstvima iz proračuna</t>
  </si>
  <si>
    <t>38</t>
  </si>
  <si>
    <t>Ostali rashodi</t>
  </si>
  <si>
    <t>381</t>
  </si>
  <si>
    <t xml:space="preserve">Tekuće donacije </t>
  </si>
  <si>
    <t>383</t>
  </si>
  <si>
    <t>Kazne, penali i naknade štete</t>
  </si>
  <si>
    <t>386</t>
  </si>
  <si>
    <t>Rashodi za nabavu nefinancijske imovine</t>
  </si>
  <si>
    <t>Materijalna imovina- prirodna bogatstva</t>
  </si>
  <si>
    <t>411</t>
  </si>
  <si>
    <t>412</t>
  </si>
  <si>
    <t>Licence</t>
  </si>
  <si>
    <t>Rashodi za nabavu proizvedene dugotrajne imovine</t>
  </si>
  <si>
    <t>421</t>
  </si>
  <si>
    <t>Građevinski objekti</t>
  </si>
  <si>
    <t>422</t>
  </si>
  <si>
    <t>Postrojenja i oprema</t>
  </si>
  <si>
    <t>426</t>
  </si>
  <si>
    <t>Nematerijalna proizvedena imovina</t>
  </si>
  <si>
    <t>423</t>
  </si>
  <si>
    <t>45</t>
  </si>
  <si>
    <t>Rashodi za dodatna ulaganja na nefinancijskoj imovini</t>
  </si>
  <si>
    <t>451</t>
  </si>
  <si>
    <t>Dodatna ulaganja na građevinskim objektima</t>
  </si>
  <si>
    <t>RASHODI PREMA IZVORIMA FINANCIRANJA</t>
  </si>
  <si>
    <t>RASHODI PREMA FUNKCIJSKOJ KLASIFIKACIJI</t>
  </si>
  <si>
    <t xml:space="preserve">FUNKCIJA </t>
  </si>
  <si>
    <t>VRSTA RASHODA</t>
  </si>
  <si>
    <t>01 Opće javne usluge</t>
  </si>
  <si>
    <t>011 Izvršna i zakondavna tijela, finan. i fiska. poslovi, vanjski poslovi</t>
  </si>
  <si>
    <t>Materijalna imovina</t>
  </si>
  <si>
    <t>Rashodi za nab. dug. imovine</t>
  </si>
  <si>
    <t>03 Javni red i sigurnost</t>
  </si>
  <si>
    <t>032 Usluge protupožarne zaštite</t>
  </si>
  <si>
    <t>036 Rashodi za javni red i sigurnost koji nisu drugdje svrstani</t>
  </si>
  <si>
    <t>04 Ekonomski poslovi</t>
  </si>
  <si>
    <t>047 Ostale industrije</t>
  </si>
  <si>
    <t xml:space="preserve">05 Zaštita okoliša </t>
  </si>
  <si>
    <t>053 Smanjenje zagađivanja</t>
  </si>
  <si>
    <t>056 Poslovi i usluge zaštite koji nisu drugdje svrstani</t>
  </si>
  <si>
    <t xml:space="preserve">06 Usluge unaprjeđenja stanovanja i zajednice </t>
  </si>
  <si>
    <t>062 Razvoj zajednice</t>
  </si>
  <si>
    <t>Subvencije</t>
  </si>
  <si>
    <t>Rashodi za dod. ulag. u dug. imov.</t>
  </si>
  <si>
    <t xml:space="preserve">07 Zdravstvo </t>
  </si>
  <si>
    <t>074 Službe javnog zdravstva</t>
  </si>
  <si>
    <t>08 Rekreacija, kultura i religija</t>
  </si>
  <si>
    <t xml:space="preserve">081 Službe rekreacije i sporta </t>
  </si>
  <si>
    <t xml:space="preserve">Materijalni rashodi </t>
  </si>
  <si>
    <t>Nak. građ i kućanstvima</t>
  </si>
  <si>
    <t xml:space="preserve">082 Službe kulture </t>
  </si>
  <si>
    <t>084 Religijske i druge službe zajednice</t>
  </si>
  <si>
    <t xml:space="preserve">09 Obrazovanje </t>
  </si>
  <si>
    <t xml:space="preserve">091 Predškolsko i osnovno obrazovanje </t>
  </si>
  <si>
    <t>Pomoći dane unutar opć. pro.</t>
  </si>
  <si>
    <t>10 Socijalna zaštita</t>
  </si>
  <si>
    <t>104 Obitelj i djeca</t>
  </si>
  <si>
    <t>Nak. građ. i kućanstvima</t>
  </si>
  <si>
    <t>109 Aktivnosti socijalne zaštite koje nisu drugdje svrstani</t>
  </si>
  <si>
    <t>UKUPNO</t>
  </si>
  <si>
    <t>PREMA EKONOMSKOJ KLASIFIKACIJI</t>
  </si>
  <si>
    <t>B. RAČUN ZADUŽIVANJA/FINANCIRANJA</t>
  </si>
  <si>
    <t>VRSTA IZDATAKA I PRIMITAKA</t>
  </si>
  <si>
    <t>8</t>
  </si>
  <si>
    <t>Primici od financijske imovine i zaduživanja</t>
  </si>
  <si>
    <t>84</t>
  </si>
  <si>
    <t>Primici od zaduživanja</t>
  </si>
  <si>
    <t>844</t>
  </si>
  <si>
    <t>Primljeni krediti i zajmovi od banaka i ostalih financijskih institucija</t>
  </si>
  <si>
    <t>5</t>
  </si>
  <si>
    <t>Izdaci za financijsku imovinu i otplate kredita i zajmova</t>
  </si>
  <si>
    <t>54</t>
  </si>
  <si>
    <t>Izdaci za otplatu glavnice primljenih kredita i zajmova</t>
  </si>
  <si>
    <t>544</t>
  </si>
  <si>
    <t>Otplata glavnice prim. kred. i zaj. od tuz. kred. i ost. finan. inst. izvan javnog sekt.</t>
  </si>
  <si>
    <t xml:space="preserve"> PREMA IZVORIMA FINANCIRANJA</t>
  </si>
  <si>
    <t>B. RAČUN PRIHODA I RASHODA</t>
  </si>
  <si>
    <t>IZDACI PO IZVORIMA FINACIRANJA</t>
  </si>
  <si>
    <t>OPĆINA I PRORAČUNSKI KORISNIK</t>
  </si>
  <si>
    <t>OPIS</t>
  </si>
  <si>
    <t>9</t>
  </si>
  <si>
    <t>Vlastiti izvori</t>
  </si>
  <si>
    <t>92</t>
  </si>
  <si>
    <t>Rezultat poslovanja</t>
  </si>
  <si>
    <t>922</t>
  </si>
  <si>
    <t>Višak/manjak prihoda ili primitaka</t>
  </si>
  <si>
    <t>POSEBNI DIO</t>
  </si>
  <si>
    <t>Izvori financiranja:</t>
  </si>
  <si>
    <t>Ostali prihodi za posebne namjene</t>
  </si>
  <si>
    <t>Izvori financiranja</t>
  </si>
  <si>
    <t xml:space="preserve">Naknada za zadržavanje nez, izg. zgrada </t>
  </si>
  <si>
    <t>Prihodi od prodaje neproizvedene dug. imovine</t>
  </si>
  <si>
    <t>Vlastiti prihodi DV</t>
  </si>
  <si>
    <t>POZ.</t>
  </si>
  <si>
    <t>VRSTA RASHODA I IZDATAKA</t>
  </si>
  <si>
    <t>UKUPNO RASHODI I IZDACI</t>
  </si>
  <si>
    <t>RAZDJEl 010 PREDSTAVNIČKA I IZVRŠNA TIJELA</t>
  </si>
  <si>
    <t>GLAVA 010-01 PREDSTAVNIČKA I IZVRŠNA TIJELA</t>
  </si>
  <si>
    <t>Tekuće donacije</t>
  </si>
  <si>
    <t>RAZDJEL 020 JEDINSTVENI UPRAVNI ODJEL</t>
  </si>
  <si>
    <t>GLAVA 020-01 JEDINSTVENI UPRAVNI ODJEL</t>
  </si>
  <si>
    <t xml:space="preserve">Plaće </t>
  </si>
  <si>
    <t>GLAVA     020-02  VATROGASTVO I CIVILNA ZAŠTITA</t>
  </si>
  <si>
    <t>GLAVA    020-03 KOMUNALNA INFRASTRUKTURA</t>
  </si>
  <si>
    <t xml:space="preserve">Subvencije    </t>
  </si>
  <si>
    <t>Rashodi za nabavu neproizvedene dugotrajne imovine</t>
  </si>
  <si>
    <t>Materijalna imovina - prirodna bogatstva</t>
  </si>
  <si>
    <t xml:space="preserve">Građevinski objekti </t>
  </si>
  <si>
    <t>Rashodi za nabavu nefinacijske imovine</t>
  </si>
  <si>
    <t>Rashodi za dodatna ulaganja na nefinacijskoj imovini</t>
  </si>
  <si>
    <t>GLAVA     020-04 ŠKOLSTVO, PREDŠKOLSKI ODGOJ I NAOBRAZBA</t>
  </si>
  <si>
    <t>Ostali nespomenuti rashodi</t>
  </si>
  <si>
    <t>Pomoći dane u inozemstvo i unutar općeg proračuna</t>
  </si>
  <si>
    <t>GLAVA    020-05 PROGRAMSKA DJELATNOST KULTURE</t>
  </si>
  <si>
    <t>GLAVA    020-06 PROGRAMSKA DJELATNOST SPORTA</t>
  </si>
  <si>
    <t>Naknade građanima i kućanstvima na temelju osiguranja i druge naknade</t>
  </si>
  <si>
    <t>GLAVA    020-07  PROGRAMSKA DJELATNOST SOC. SKRBI</t>
  </si>
  <si>
    <t>GLAVA    0290  PROGRAMSKA DJELATNOST TURIZMA</t>
  </si>
  <si>
    <t>Članak 4.</t>
  </si>
  <si>
    <t>OPĆINSKO VIJEĆE BIBINJE</t>
  </si>
  <si>
    <t>Predsjednik</t>
  </si>
  <si>
    <t>Ivan Šimunić, prof.</t>
  </si>
  <si>
    <t>PLAN PREMA PROGRAMSKOJ KLASIFIKACIJI I IZVORIMA FINANCIRANJA</t>
  </si>
  <si>
    <t>638</t>
  </si>
  <si>
    <t>53</t>
  </si>
  <si>
    <t>Tekuće pomoći temeljem prijenosa EU sredstva</t>
  </si>
  <si>
    <t>2/1</t>
  </si>
  <si>
    <t>Pomoći temeljem EU sredstava</t>
  </si>
  <si>
    <t>ZA 2020. GODINU I PROJEKCIJE ZA 2021. I 2022. GODINU</t>
  </si>
  <si>
    <t>utvrđuju se u Računu prihoda i rashoda, , Računu finaciranja i Posebnom dijelu proračuna za 2020. godinu i projekcijama za 2021. i 2022. godinu</t>
  </si>
  <si>
    <t>Struktura plana 2020</t>
  </si>
  <si>
    <t>Ostale nespomenute usluge</t>
  </si>
  <si>
    <t>Naknade troškova osoba izvan radnog odnosa</t>
  </si>
  <si>
    <t>Tekuće pomoći od izvanproračunskih korisnika</t>
  </si>
  <si>
    <t>55</t>
  </si>
  <si>
    <t xml:space="preserve">Pomoći izravnanja decentralizirane funkcije </t>
  </si>
  <si>
    <t>Pomoći unutar općeg proračuna  (JVP)</t>
  </si>
  <si>
    <t xml:space="preserve">Vlastiti prihodi </t>
  </si>
  <si>
    <t>56</t>
  </si>
  <si>
    <t>Kapitalne pomoći temeljem prijenosa EU sredstava</t>
  </si>
  <si>
    <t>636</t>
  </si>
  <si>
    <t>Pomoći proračunskim korisnicima iz proračuna koji im nije nadležan</t>
  </si>
  <si>
    <t xml:space="preserve">Pomoći od izvanproračunski korisnika </t>
  </si>
  <si>
    <t>Pomoći izvanproračunskih korisnika</t>
  </si>
  <si>
    <t>RAZVOJNIH PROGRAMA OPIĆINE BIBINJE ZA 2020. GODINU</t>
  </si>
  <si>
    <t xml:space="preserve">Aktivnost/ projekt </t>
  </si>
  <si>
    <t>Naziv aktivnosti/ projekta</t>
  </si>
  <si>
    <t>Plan 2021.</t>
  </si>
  <si>
    <t>Plan 2022.</t>
  </si>
  <si>
    <t>Jedinica</t>
  </si>
  <si>
    <t xml:space="preserve">Ciljana vrijednost 2021. </t>
  </si>
  <si>
    <t>Ciljana vrjednost 2022.</t>
  </si>
  <si>
    <t xml:space="preserve">Cilj 1. Konkurentno gospodarstvo </t>
  </si>
  <si>
    <t>Poslovna zona Lonići</t>
  </si>
  <si>
    <t xml:space="preserve">KP- 1008-04 </t>
  </si>
  <si>
    <t>broj</t>
  </si>
  <si>
    <t>Prostorno i urbanističko planiranje</t>
  </si>
  <si>
    <t xml:space="preserve">KP 1008-11 </t>
  </si>
  <si>
    <t>Lipauska</t>
  </si>
  <si>
    <t xml:space="preserve">KP 1008-21 </t>
  </si>
  <si>
    <t>Organiziranje zabavnih manifestacija i financiranje Ryan-air</t>
  </si>
  <si>
    <t xml:space="preserve">A 1014-01 </t>
  </si>
  <si>
    <t>Povećanje broja gostiju i posjećenosti Bibinja</t>
  </si>
  <si>
    <t xml:space="preserve">Otvranje novih radnih mjesta </t>
  </si>
  <si>
    <t>Prilagoditi prostorne planove za izgradnju gospodarski, turističkih i ugostiteljskih objekata</t>
  </si>
  <si>
    <t>Financiranje TZ Općine Bibinje i udruga</t>
  </si>
  <si>
    <t xml:space="preserve">A 1014-02 </t>
  </si>
  <si>
    <t>Cilj 2. Poboljšanje kvalitete života</t>
  </si>
  <si>
    <t xml:space="preserve">Prioritet 1.1. Konkurentnost poduzetništva i turizma </t>
  </si>
  <si>
    <t xml:space="preserve">Prioritet 2.1. Unapređenje kapaciteta i kvalitete sportskih i kulturnih sadržaja </t>
  </si>
  <si>
    <t>Financiranje rada sportskih udruga i sportaša</t>
  </si>
  <si>
    <t xml:space="preserve">A 1012-01 </t>
  </si>
  <si>
    <t>Dječje igralište u Bralićima</t>
  </si>
  <si>
    <t>Aktiviranje djece i mladeži u sport te ostvrivanje sportskih uspjeha</t>
  </si>
  <si>
    <t xml:space="preserve">KP 1008-22 </t>
  </si>
  <si>
    <t>Okupljanje, druženje igranje i rekracija djece</t>
  </si>
  <si>
    <t>Organiziranje kulturnih manifestacija</t>
  </si>
  <si>
    <t xml:space="preserve">A 1011-01 </t>
  </si>
  <si>
    <t xml:space="preserve">Očuvanje i razvoj klapske pjesme </t>
  </si>
  <si>
    <t>Financiranje rada KUD-a i ostalih udruga</t>
  </si>
  <si>
    <t xml:space="preserve">A 1011-02 </t>
  </si>
  <si>
    <t xml:space="preserve">Unapređenje kulturnih programa i aktivnosti </t>
  </si>
  <si>
    <t>Naknade građanima i kućanstvima iz proračuna</t>
  </si>
  <si>
    <t xml:space="preserve">A 1013-01 </t>
  </si>
  <si>
    <t>Pokazatelj rezultata</t>
  </si>
  <si>
    <t>Prioritet 2.2. Unapređenje socijalnih usluga</t>
  </si>
  <si>
    <t>Održavanje javnih površina</t>
  </si>
  <si>
    <t>Održavanje nerazvrstanih cesta</t>
  </si>
  <si>
    <t>Održavanje javne rasvjete</t>
  </si>
  <si>
    <t>Zemljišta</t>
  </si>
  <si>
    <t>Izgradnja cesta Općine Bibinje</t>
  </si>
  <si>
    <t>Izgradnja javne rasvjete Općine Bibinje</t>
  </si>
  <si>
    <t xml:space="preserve">KP 1008-05 </t>
  </si>
  <si>
    <t xml:space="preserve">A 1006-04 </t>
  </si>
  <si>
    <t xml:space="preserve">A 1006-03 </t>
  </si>
  <si>
    <t xml:space="preserve">A 1006-02 </t>
  </si>
  <si>
    <t xml:space="preserve">KP 1008-02 </t>
  </si>
  <si>
    <t xml:space="preserve">KP 1008-06 </t>
  </si>
  <si>
    <t>Prioritet 2.3. Razvoj komunalne infrastrukture</t>
  </si>
  <si>
    <t>Dezinfekcija, dezinsekcija i deratizacija</t>
  </si>
  <si>
    <t xml:space="preserve"> Komunalni otpad </t>
  </si>
  <si>
    <t>Zaštita životinja</t>
  </si>
  <si>
    <t xml:space="preserve">A 1007-01 </t>
  </si>
  <si>
    <t xml:space="preserve">A 1007-02 </t>
  </si>
  <si>
    <t xml:space="preserve">A 1007-03 </t>
  </si>
  <si>
    <t>Prioritet 2.5. Unapređenje školskog i predškolskog obrazovanja</t>
  </si>
  <si>
    <t>Izgradnja reciklažnog dvorišta</t>
  </si>
  <si>
    <t xml:space="preserve">KP 1008-10 </t>
  </si>
  <si>
    <t>Izgradnja vrtića</t>
  </si>
  <si>
    <t>Sufinanciranje potreba DV Leptirići</t>
  </si>
  <si>
    <t>Unaprjeđenje usluga za djecu u sustavu ranog i predškolskog odgoja i obrazovanja</t>
  </si>
  <si>
    <t>Sufinanciranje  OŠ Stjepana Radića Bibinje</t>
  </si>
  <si>
    <t xml:space="preserve">A 1009-02 </t>
  </si>
  <si>
    <t xml:space="preserve">A 1009-01 </t>
  </si>
  <si>
    <t xml:space="preserve">KP 1008-19 </t>
  </si>
  <si>
    <t xml:space="preserve">A 1010-01 </t>
  </si>
  <si>
    <t>Prioritet 2.4. Unapređenje zaštite okoliša</t>
  </si>
  <si>
    <t>posto</t>
  </si>
  <si>
    <t>Broj mještana kojima se financijski  pomaže kroz razne socijalne mjere i aktivnost</t>
  </si>
  <si>
    <t>Broj uređenih javnih površina i plaža</t>
  </si>
  <si>
    <t>Broj uređenih nerazvrstanih cesta i  uređenje novih</t>
  </si>
  <si>
    <t>Broj rasvjetnih tijela</t>
  </si>
  <si>
    <t>Širenje cesta, izgradnja novih cesta</t>
  </si>
  <si>
    <t>Izgradnja novih cesta</t>
  </si>
  <si>
    <t>Izgradnja nove javne rasvjete</t>
  </si>
  <si>
    <t>Broj provedenih dezinfekcija i deratizacija</t>
  </si>
  <si>
    <t>Smanjivanje komunalnog otpada i sanacija divljih deponija</t>
  </si>
  <si>
    <t>Uklanjanje lešina sa javnih površina i zbrinjavanje životnja</t>
  </si>
  <si>
    <t xml:space="preserve">Smanjivanje komunalnog otpada </t>
  </si>
  <si>
    <t>Broj korisnika</t>
  </si>
  <si>
    <t>Broj djece u vrtiću</t>
  </si>
  <si>
    <t>Poboljašanje usluga predškolskog odgoja</t>
  </si>
  <si>
    <t>Povećanje/</t>
  </si>
  <si>
    <t>smanjenje</t>
  </si>
  <si>
    <t xml:space="preserve">Indeks </t>
  </si>
  <si>
    <t>Prve izmjene i dopune 2020.</t>
  </si>
  <si>
    <t>13</t>
  </si>
  <si>
    <t>Višak prihoda od korisnika</t>
  </si>
  <si>
    <t xml:space="preserve">Rashodi poslovanja </t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</si>
  <si>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1001</t>
    </r>
    <r>
      <rPr>
        <sz val="11"/>
        <rFont val="Arial Narrow"/>
        <family val="2"/>
        <charset val="238"/>
      </rPr>
      <t xml:space="preserve"> Predstavnička i izvršna tijela</t>
    </r>
  </si>
  <si>
    <r>
      <rPr>
        <b/>
        <sz val="11"/>
        <rFont val="Arial Narrow"/>
        <family val="2"/>
        <charset val="238"/>
      </rPr>
      <t>A 1001-01</t>
    </r>
    <r>
      <rPr>
        <sz val="11"/>
        <rFont val="Arial Narrow"/>
        <family val="2"/>
        <charset val="238"/>
      </rPr>
      <t xml:space="preserve"> Poslovanje predstavničkog i izvršnog tijela </t>
    </r>
  </si>
  <si>
    <r>
      <rPr>
        <b/>
        <sz val="11"/>
        <rFont val="Arial Narrow"/>
        <family val="2"/>
        <charset val="238"/>
      </rPr>
      <t>A 1001-02</t>
    </r>
    <r>
      <rPr>
        <sz val="11"/>
        <rFont val="Arial Narrow"/>
        <family val="2"/>
        <charset val="238"/>
      </rPr>
      <t xml:space="preserve"> Pokroviteljstvo političkih stranaka</t>
    </r>
  </si>
  <si>
    <r>
      <t xml:space="preserve">Program: </t>
    </r>
    <r>
      <rPr>
        <b/>
        <sz val="11"/>
        <rFont val="Arial Narrow"/>
        <family val="2"/>
        <charset val="238"/>
      </rPr>
      <t xml:space="preserve">1002 </t>
    </r>
    <r>
      <rPr>
        <sz val="11"/>
        <rFont val="Arial Narrow"/>
        <family val="2"/>
        <charset val="238"/>
      </rPr>
      <t>Obilježavanje dana Općine i ostale obljetnice</t>
    </r>
  </si>
  <si>
    <r>
      <t xml:space="preserve">A 1002-01 </t>
    </r>
    <r>
      <rPr>
        <sz val="11"/>
        <rFont val="Arial Narrow"/>
        <family val="2"/>
        <charset val="238"/>
      </rPr>
      <t>Obilježavanje dana Općine i ostale obljetnice</t>
    </r>
  </si>
  <si>
    <r>
      <t xml:space="preserve">Program: </t>
    </r>
    <r>
      <rPr>
        <b/>
        <sz val="11"/>
        <rFont val="Arial Narrow"/>
        <family val="2"/>
        <charset val="238"/>
      </rPr>
      <t>1003</t>
    </r>
    <r>
      <rPr>
        <sz val="11"/>
        <rFont val="Arial Narrow"/>
        <family val="2"/>
        <charset val="238"/>
      </rPr>
      <t xml:space="preserve"> Rashodi poslovanja JUO-a</t>
    </r>
  </si>
  <si>
    <r>
      <rPr>
        <b/>
        <sz val="11"/>
        <rFont val="Arial Narrow"/>
        <family val="2"/>
        <charset val="238"/>
      </rPr>
      <t>A 1003-01</t>
    </r>
    <r>
      <rPr>
        <sz val="11"/>
        <rFont val="Arial Narrow"/>
        <family val="2"/>
        <charset val="238"/>
      </rPr>
      <t xml:space="preserve"> Rashodi za zaposlene JUO-a</t>
    </r>
  </si>
  <si>
    <r>
      <rPr>
        <b/>
        <sz val="11"/>
        <rFont val="Arial Narrow"/>
        <family val="2"/>
        <charset val="238"/>
      </rPr>
      <t>KP 1003-01</t>
    </r>
    <r>
      <rPr>
        <sz val="11"/>
        <rFont val="Arial Narrow"/>
        <family val="2"/>
        <charset val="238"/>
      </rPr>
      <t xml:space="preserve"> Postrojenja i oprema</t>
    </r>
  </si>
  <si>
    <r>
      <rPr>
        <b/>
        <sz val="11"/>
        <rFont val="Arial Narrow"/>
        <family val="2"/>
        <charset val="238"/>
      </rPr>
      <t>A 1003-02</t>
    </r>
    <r>
      <rPr>
        <sz val="11"/>
        <rFont val="Arial Narrow"/>
        <family val="2"/>
        <charset val="238"/>
      </rPr>
      <t xml:space="preserve"> Financijski rashodi JUO-a</t>
    </r>
  </si>
  <si>
    <r>
      <rPr>
        <b/>
        <sz val="11"/>
        <rFont val="Arial Narrow"/>
        <family val="2"/>
        <charset val="238"/>
      </rPr>
      <t xml:space="preserve">A 1003-03 </t>
    </r>
    <r>
      <rPr>
        <sz val="11"/>
        <rFont val="Arial Narrow"/>
        <family val="2"/>
        <charset val="238"/>
      </rPr>
      <t>Proračunska pričuva</t>
    </r>
  </si>
  <si>
    <r>
      <t xml:space="preserve">Program: </t>
    </r>
    <r>
      <rPr>
        <b/>
        <sz val="11"/>
        <rFont val="Arial Narrow"/>
        <family val="2"/>
        <charset val="238"/>
      </rPr>
      <t>1004</t>
    </r>
    <r>
      <rPr>
        <sz val="11"/>
        <rFont val="Arial Narrow"/>
        <family val="2"/>
        <charset val="238"/>
      </rPr>
      <t xml:space="preserve"> Katastarska izmjera</t>
    </r>
  </si>
  <si>
    <r>
      <t xml:space="preserve">TP 1004-01 </t>
    </r>
    <r>
      <rPr>
        <sz val="11"/>
        <rFont val="Arial Narrow"/>
        <family val="2"/>
        <charset val="238"/>
      </rPr>
      <t>Katastarska izmjera</t>
    </r>
  </si>
  <si>
    <r>
      <t xml:space="preserve">Program: </t>
    </r>
    <r>
      <rPr>
        <b/>
        <sz val="11"/>
        <rFont val="Arial Narrow"/>
        <family val="2"/>
        <charset val="238"/>
      </rPr>
      <t xml:space="preserve">1005 </t>
    </r>
    <r>
      <rPr>
        <sz val="11"/>
        <rFont val="Arial Narrow"/>
        <family val="2"/>
        <charset val="238"/>
      </rPr>
      <t>Zaštita od požara i civilna zaštita</t>
    </r>
  </si>
  <si>
    <r>
      <rPr>
        <b/>
        <sz val="11"/>
        <rFont val="Arial Narrow"/>
        <family val="2"/>
        <charset val="238"/>
      </rPr>
      <t xml:space="preserve">A 1005-01 </t>
    </r>
    <r>
      <rPr>
        <sz val="11"/>
        <rFont val="Arial Narrow"/>
        <family val="2"/>
        <charset val="238"/>
      </rPr>
      <t>Rad JVP-a i donacije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</si>
  <si>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1006 </t>
    </r>
    <r>
      <rPr>
        <sz val="11"/>
        <rFont val="Arial Narrow"/>
        <family val="2"/>
        <charset val="238"/>
      </rPr>
      <t>Održavanje objekata i uređaja komunalne infrastrukture</t>
    </r>
  </si>
  <si>
    <r>
      <t xml:space="preserve">A 1006-01 </t>
    </r>
    <r>
      <rPr>
        <sz val="11"/>
        <rFont val="Arial Narrow"/>
        <family val="2"/>
        <charset val="238"/>
      </rPr>
      <t>Održavanje komunalne infrastrukture ostalo</t>
    </r>
  </si>
  <si>
    <r>
      <t xml:space="preserve">A 1006-02 </t>
    </r>
    <r>
      <rPr>
        <sz val="11"/>
        <rFont val="Arial Narrow"/>
        <family val="2"/>
        <charset val="238"/>
      </rPr>
      <t>Održavanje javnih površina</t>
    </r>
  </si>
  <si>
    <r>
      <t xml:space="preserve">A 1006-03 </t>
    </r>
    <r>
      <rPr>
        <sz val="11"/>
        <rFont val="Arial Narrow"/>
        <family val="2"/>
        <charset val="238"/>
      </rPr>
      <t>Održavanje nerazvrstanih cesta</t>
    </r>
  </si>
  <si>
    <r>
      <t xml:space="preserve">A 1006-04 </t>
    </r>
    <r>
      <rPr>
        <sz val="11"/>
        <rFont val="Arial Narrow"/>
        <family val="2"/>
        <charset val="238"/>
      </rPr>
      <t>Održavanje javne rasvjete</t>
    </r>
  </si>
  <si>
    <r>
      <t xml:space="preserve">Program: </t>
    </r>
    <r>
      <rPr>
        <b/>
        <sz val="11"/>
        <rFont val="Arial Narrow"/>
        <family val="2"/>
        <charset val="238"/>
      </rPr>
      <t xml:space="preserve">1007 </t>
    </r>
    <r>
      <rPr>
        <sz val="11"/>
        <rFont val="Arial Narrow"/>
        <family val="2"/>
        <charset val="238"/>
      </rPr>
      <t>Zaštita okoliša</t>
    </r>
  </si>
  <si>
    <r>
      <t xml:space="preserve">A 1007-01 </t>
    </r>
    <r>
      <rPr>
        <sz val="11"/>
        <rFont val="Arial Narrow"/>
        <family val="2"/>
        <charset val="238"/>
      </rPr>
      <t>Dezinfekcija, dezinsekcija i deratizacija</t>
    </r>
  </si>
  <si>
    <r>
      <t>A 1007-02</t>
    </r>
    <r>
      <rPr>
        <sz val="11"/>
        <rFont val="Arial Narrow"/>
        <family val="2"/>
        <charset val="238"/>
      </rPr>
      <t xml:space="preserve"> Komunalni otpad </t>
    </r>
  </si>
  <si>
    <r>
      <rPr>
        <b/>
        <sz val="11"/>
        <rFont val="Arial Narrow"/>
        <family val="2"/>
        <charset val="238"/>
      </rPr>
      <t>A 1007-03</t>
    </r>
    <r>
      <rPr>
        <sz val="11"/>
        <rFont val="Arial Narrow"/>
        <family val="2"/>
        <charset val="238"/>
      </rPr>
      <t xml:space="preserve"> Zaštita životinja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</si>
  <si>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1008 </t>
    </r>
    <r>
      <rPr>
        <sz val="11"/>
        <rFont val="Arial Narrow"/>
        <family val="2"/>
        <charset val="238"/>
      </rPr>
      <t>Izgradnja objekata i uređaja komunalne infrastrukture</t>
    </r>
  </si>
  <si>
    <r>
      <t xml:space="preserve">KP 1008-01 </t>
    </r>
    <r>
      <rPr>
        <sz val="11"/>
        <rFont val="Arial Narrow"/>
        <family val="2"/>
        <charset val="238"/>
      </rPr>
      <t>Kapitalne pomoći trg. društvima u vlasništvu jlps</t>
    </r>
  </si>
  <si>
    <r>
      <rPr>
        <b/>
        <sz val="11"/>
        <rFont val="Arial Narrow"/>
        <family val="2"/>
        <charset val="238"/>
      </rPr>
      <t>KP 1008-02</t>
    </r>
    <r>
      <rPr>
        <sz val="11"/>
        <rFont val="Arial Narrow"/>
        <family val="2"/>
        <charset val="238"/>
      </rPr>
      <t xml:space="preserve"> Zemljišta</t>
    </r>
  </si>
  <si>
    <r>
      <rPr>
        <b/>
        <sz val="11"/>
        <rFont val="Arial Narrow"/>
        <family val="2"/>
        <charset val="238"/>
      </rPr>
      <t>KP 1008-03</t>
    </r>
    <r>
      <rPr>
        <sz val="11"/>
        <rFont val="Arial Narrow"/>
        <family val="2"/>
        <charset val="238"/>
      </rPr>
      <t xml:space="preserve"> Istraživanje i bušenje bunara za vodu </t>
    </r>
  </si>
  <si>
    <r>
      <rPr>
        <b/>
        <sz val="11"/>
        <rFont val="Arial Narrow"/>
        <family val="2"/>
        <charset val="238"/>
      </rPr>
      <t>KP- 1008-04</t>
    </r>
    <r>
      <rPr>
        <sz val="11"/>
        <rFont val="Arial Narrow"/>
        <family val="2"/>
        <charset val="238"/>
      </rPr>
      <t xml:space="preserve"> Poslovna zona Lonići</t>
    </r>
  </si>
  <si>
    <r>
      <t xml:space="preserve">KP 1008-05 </t>
    </r>
    <r>
      <rPr>
        <sz val="11"/>
        <rFont val="Arial Narrow"/>
        <family val="2"/>
        <charset val="238"/>
      </rPr>
      <t>Izgradnja cesta Općine Bibinje</t>
    </r>
  </si>
  <si>
    <r>
      <rPr>
        <b/>
        <sz val="11"/>
        <rFont val="Arial Narrow"/>
        <family val="2"/>
        <charset val="238"/>
      </rPr>
      <t>KP 1008-06</t>
    </r>
    <r>
      <rPr>
        <sz val="11"/>
        <rFont val="Arial Narrow"/>
        <family val="2"/>
        <charset val="238"/>
      </rPr>
      <t xml:space="preserve"> Izgradnja javne rasvjete Općine Bibinje</t>
    </r>
  </si>
  <si>
    <r>
      <t xml:space="preserve">KP 1008-07 </t>
    </r>
    <r>
      <rPr>
        <sz val="11"/>
        <rFont val="Arial Narrow"/>
        <family val="2"/>
        <charset val="238"/>
      </rPr>
      <t>Brdo Križ</t>
    </r>
  </si>
  <si>
    <r>
      <rPr>
        <b/>
        <sz val="11"/>
        <rFont val="Arial Narrow"/>
        <family val="2"/>
        <charset val="238"/>
      </rPr>
      <t>KP 1008-08</t>
    </r>
    <r>
      <rPr>
        <sz val="11"/>
        <rFont val="Arial Narrow"/>
        <family val="2"/>
        <charset val="238"/>
      </rPr>
      <t xml:space="preserve"> Izgradnja vodovodne mreže</t>
    </r>
  </si>
  <si>
    <r>
      <t>KP 1008-09</t>
    </r>
    <r>
      <rPr>
        <sz val="11"/>
        <rFont val="Arial Narrow"/>
        <family val="2"/>
        <charset val="238"/>
      </rPr>
      <t xml:space="preserve"> Trg Sv. Roka</t>
    </r>
  </si>
  <si>
    <r>
      <rPr>
        <b/>
        <sz val="11"/>
        <rFont val="Arial Narrow"/>
        <family val="2"/>
        <charset val="238"/>
      </rPr>
      <t>KP 1008-10</t>
    </r>
    <r>
      <rPr>
        <sz val="11"/>
        <rFont val="Arial Narrow"/>
        <family val="2"/>
        <charset val="238"/>
      </rPr>
      <t xml:space="preserve"> Izgradnja reciklažnog dvorišta</t>
    </r>
  </si>
  <si>
    <r>
      <rPr>
        <b/>
        <sz val="11"/>
        <rFont val="Arial Narrow"/>
        <family val="2"/>
        <charset val="238"/>
      </rPr>
      <t xml:space="preserve">KP 1008-11 </t>
    </r>
    <r>
      <rPr>
        <sz val="11"/>
        <rFont val="Arial Narrow"/>
        <family val="2"/>
        <charset val="238"/>
      </rPr>
      <t>Prostorno i urbanističko planiranje</t>
    </r>
  </si>
  <si>
    <r>
      <rPr>
        <b/>
        <sz val="11"/>
        <rFont val="Arial Narrow"/>
        <family val="2"/>
        <charset val="238"/>
      </rPr>
      <t>KP 1008-12</t>
    </r>
    <r>
      <rPr>
        <sz val="11"/>
        <rFont val="Arial Narrow"/>
        <family val="2"/>
        <charset val="238"/>
      </rPr>
      <t xml:space="preserve"> Monografija Bibinja</t>
    </r>
  </si>
  <si>
    <r>
      <rPr>
        <b/>
        <sz val="11"/>
        <rFont val="Arial Narrow"/>
        <family val="2"/>
        <charset val="238"/>
      </rPr>
      <t>KP 1008-13</t>
    </r>
    <r>
      <rPr>
        <sz val="11"/>
        <rFont val="Arial Narrow"/>
        <family val="2"/>
        <charset val="238"/>
      </rPr>
      <t xml:space="preserve"> Športski centar Crljenica</t>
    </r>
  </si>
  <si>
    <r>
      <rPr>
        <b/>
        <sz val="11"/>
        <rFont val="Arial Narrow"/>
        <family val="2"/>
        <charset val="238"/>
      </rPr>
      <t>KP 1008-14</t>
    </r>
    <r>
      <rPr>
        <sz val="11"/>
        <rFont val="Arial Narrow"/>
        <family val="2"/>
        <charset val="238"/>
      </rPr>
      <t xml:space="preserve"> Igralište Franka Lisice</t>
    </r>
  </si>
  <si>
    <r>
      <rPr>
        <b/>
        <sz val="11"/>
        <rFont val="Arial Narrow"/>
        <family val="2"/>
        <charset val="238"/>
      </rPr>
      <t>KP 1008-15</t>
    </r>
    <r>
      <rPr>
        <sz val="11"/>
        <rFont val="Arial Narrow"/>
        <family val="2"/>
        <charset val="238"/>
      </rPr>
      <t xml:space="preserve"> Obalni pojas</t>
    </r>
  </si>
  <si>
    <r>
      <rPr>
        <b/>
        <sz val="11"/>
        <rFont val="Arial Narrow"/>
        <family val="2"/>
        <charset val="238"/>
      </rPr>
      <t xml:space="preserve">KP 1008-16 </t>
    </r>
    <r>
      <rPr>
        <sz val="11"/>
        <rFont val="Arial Narrow"/>
        <family val="2"/>
        <charset val="238"/>
      </rPr>
      <t>Prostorije Općine Bibinje</t>
    </r>
  </si>
  <si>
    <r>
      <t xml:space="preserve">KP 1008-17 </t>
    </r>
    <r>
      <rPr>
        <sz val="11"/>
        <rFont val="Arial Narrow"/>
        <family val="2"/>
        <charset val="238"/>
      </rPr>
      <t>Bigečeva kuća</t>
    </r>
  </si>
  <si>
    <r>
      <rPr>
        <b/>
        <sz val="11"/>
        <rFont val="Arial Narrow"/>
        <family val="2"/>
        <charset val="238"/>
      </rPr>
      <t>KP 1008-18</t>
    </r>
    <r>
      <rPr>
        <sz val="11"/>
        <rFont val="Arial Narrow"/>
        <family val="2"/>
        <charset val="238"/>
      </rPr>
      <t xml:space="preserve"> Dom kulture</t>
    </r>
  </si>
  <si>
    <r>
      <rPr>
        <b/>
        <sz val="11"/>
        <rFont val="Arial Narrow"/>
        <family val="2"/>
        <charset val="238"/>
      </rPr>
      <t>KP 1008-19</t>
    </r>
    <r>
      <rPr>
        <sz val="11"/>
        <rFont val="Arial Narrow"/>
        <family val="2"/>
        <charset val="238"/>
      </rPr>
      <t xml:space="preserve"> Izgradnja vrtića</t>
    </r>
  </si>
  <si>
    <r>
      <rPr>
        <b/>
        <sz val="11"/>
        <rFont val="Arial Narrow"/>
        <family val="2"/>
        <charset val="238"/>
      </rPr>
      <t>KP 1008-20</t>
    </r>
    <r>
      <rPr>
        <sz val="11"/>
        <rFont val="Arial Narrow"/>
        <family val="2"/>
        <charset val="238"/>
      </rPr>
      <t xml:space="preserve"> Groblje Sasavac i mrtvačnica</t>
    </r>
  </si>
  <si>
    <r>
      <rPr>
        <b/>
        <sz val="11"/>
        <rFont val="Arial Narrow"/>
        <family val="2"/>
        <charset val="238"/>
      </rPr>
      <t xml:space="preserve">KP 1008-21 </t>
    </r>
    <r>
      <rPr>
        <sz val="11"/>
        <rFont val="Arial Narrow"/>
        <family val="2"/>
        <charset val="238"/>
      </rPr>
      <t>Lipauska</t>
    </r>
  </si>
  <si>
    <r>
      <rPr>
        <b/>
        <sz val="11"/>
        <rFont val="Arial Narrow"/>
        <family val="2"/>
        <charset val="238"/>
      </rPr>
      <t>KP 1008-22</t>
    </r>
    <r>
      <rPr>
        <sz val="11"/>
        <rFont val="Arial Narrow"/>
        <family val="2"/>
        <charset val="238"/>
      </rPr>
      <t xml:space="preserve"> Dječje igralište u Bralićima</t>
    </r>
  </si>
  <si>
    <r>
      <rPr>
        <sz val="11"/>
        <rFont val="Arial Narrow"/>
        <family val="2"/>
        <charset val="238"/>
      </rPr>
      <t xml:space="preserve">Program: </t>
    </r>
    <r>
      <rPr>
        <b/>
        <sz val="11"/>
        <rFont val="Arial Narrow"/>
        <family val="2"/>
        <charset val="238"/>
      </rPr>
      <t xml:space="preserve">1009 </t>
    </r>
    <r>
      <rPr>
        <sz val="11"/>
        <rFont val="Arial Narrow"/>
        <family val="2"/>
        <charset val="238"/>
      </rPr>
      <t>Javne potrebe u predškolstvu</t>
    </r>
  </si>
  <si>
    <r>
      <rPr>
        <b/>
        <sz val="11"/>
        <rFont val="Arial Narrow"/>
        <family val="2"/>
        <charset val="238"/>
      </rPr>
      <t xml:space="preserve">A 1009-01 </t>
    </r>
    <r>
      <rPr>
        <sz val="11"/>
        <rFont val="Arial Narrow"/>
        <family val="2"/>
        <charset val="238"/>
      </rPr>
      <t>Sufinanciranje potreba DV Leptirići</t>
    </r>
  </si>
  <si>
    <r>
      <rPr>
        <b/>
        <sz val="11"/>
        <rFont val="Arial Narrow"/>
        <family val="2"/>
        <charset val="238"/>
      </rPr>
      <t xml:space="preserve">A 1009-02 </t>
    </r>
    <r>
      <rPr>
        <sz val="11"/>
        <rFont val="Arial Narrow"/>
        <family val="2"/>
        <charset val="238"/>
      </rPr>
      <t>Unaprjeđenje usluga za djecu u sustavu ranog i predškolskog odgoja i obrazovanja</t>
    </r>
  </si>
  <si>
    <r>
      <t xml:space="preserve">Program: </t>
    </r>
    <r>
      <rPr>
        <b/>
        <sz val="11"/>
        <rFont val="Arial Narrow"/>
        <family val="2"/>
        <charset val="238"/>
      </rPr>
      <t>1010</t>
    </r>
    <r>
      <rPr>
        <sz val="11"/>
        <rFont val="Arial Narrow"/>
        <family val="2"/>
        <charset val="238"/>
      </rPr>
      <t xml:space="preserve"> Javne potrebe u školstvu </t>
    </r>
  </si>
  <si>
    <r>
      <rPr>
        <b/>
        <sz val="11"/>
        <rFont val="Arial Narrow"/>
        <family val="2"/>
        <charset val="238"/>
      </rPr>
      <t>A 1010-01</t>
    </r>
    <r>
      <rPr>
        <sz val="11"/>
        <rFont val="Arial Narrow"/>
        <family val="2"/>
        <charset val="238"/>
      </rPr>
      <t xml:space="preserve"> Sufinanciranje  OŠ Stjepana Radića Bibinje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</si>
  <si>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1011 </t>
    </r>
    <r>
      <rPr>
        <sz val="11"/>
        <rFont val="Arial Narrow"/>
        <family val="2"/>
        <charset val="238"/>
      </rPr>
      <t>Javne potrebe u kulturi</t>
    </r>
  </si>
  <si>
    <r>
      <t xml:space="preserve">A 1011-01 </t>
    </r>
    <r>
      <rPr>
        <sz val="11"/>
        <rFont val="Arial Narrow"/>
        <family val="2"/>
        <charset val="238"/>
      </rPr>
      <t>Organiziranje kulturnih manifestacija</t>
    </r>
  </si>
  <si>
    <r>
      <t xml:space="preserve">A 1011-02 </t>
    </r>
    <r>
      <rPr>
        <sz val="11"/>
        <rFont val="Arial Narrow"/>
        <family val="2"/>
        <charset val="238"/>
      </rPr>
      <t>Financiranje rada KUD-a i ostalih udruga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</si>
  <si>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1012</t>
    </r>
    <r>
      <rPr>
        <sz val="11"/>
        <rFont val="Arial Narrow"/>
        <family val="2"/>
        <charset val="238"/>
      </rPr>
      <t xml:space="preserve"> Organizacija rekreacije i sportskih aktivnosti</t>
    </r>
  </si>
  <si>
    <r>
      <rPr>
        <b/>
        <sz val="11"/>
        <rFont val="Arial Narrow"/>
        <family val="2"/>
        <charset val="238"/>
      </rPr>
      <t>A 1012-01</t>
    </r>
    <r>
      <rPr>
        <sz val="11"/>
        <rFont val="Arial Narrow"/>
        <family val="2"/>
        <charset val="238"/>
      </rPr>
      <t xml:space="preserve"> Financiranje rada sportskih udruga i sportaša</t>
    </r>
  </si>
  <si>
    <r>
      <rPr>
        <sz val="11"/>
        <rFont val="Arial Narrow"/>
        <family val="2"/>
        <charset val="238"/>
      </rPr>
      <t xml:space="preserve">Program: </t>
    </r>
    <r>
      <rPr>
        <b/>
        <sz val="11"/>
        <rFont val="Arial Narrow"/>
        <family val="2"/>
        <charset val="238"/>
      </rPr>
      <t>1013</t>
    </r>
    <r>
      <rPr>
        <sz val="11"/>
        <rFont val="Arial Narrow"/>
        <family val="2"/>
        <charset val="238"/>
      </rPr>
      <t xml:space="preserve"> Socijalna skrb i pomoći</t>
    </r>
  </si>
  <si>
    <r>
      <t xml:space="preserve">A 1013-01 </t>
    </r>
    <r>
      <rPr>
        <sz val="11"/>
        <rFont val="Arial Narrow"/>
        <family val="2"/>
        <charset val="238"/>
      </rPr>
      <t>Naknade građanima i kućanstvima iz proračuna</t>
    </r>
  </si>
  <si>
    <r>
      <t xml:space="preserve">A 1013-02 </t>
    </r>
    <r>
      <rPr>
        <sz val="11"/>
        <rFont val="Arial Narrow"/>
        <family val="2"/>
        <charset val="238"/>
      </rPr>
      <t>Financiranje rada udruga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</si>
  <si>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1014 </t>
    </r>
    <r>
      <rPr>
        <sz val="11"/>
        <rFont val="Arial Narrow"/>
        <family val="2"/>
        <charset val="238"/>
      </rPr>
      <t>Turizam</t>
    </r>
  </si>
  <si>
    <r>
      <rPr>
        <b/>
        <sz val="11"/>
        <rFont val="Arial Narrow"/>
        <family val="2"/>
        <charset val="238"/>
      </rPr>
      <t>A 1014-01</t>
    </r>
    <r>
      <rPr>
        <sz val="11"/>
        <rFont val="Arial Narrow"/>
        <family val="2"/>
        <charset val="238"/>
      </rPr>
      <t xml:space="preserve"> Organiziranje zabavnih manifestacija i financiranje Ryan-air</t>
    </r>
  </si>
  <si>
    <r>
      <rPr>
        <b/>
        <sz val="11"/>
        <rFont val="Arial Narrow"/>
        <family val="2"/>
        <charset val="238"/>
      </rPr>
      <t>A 1014-02</t>
    </r>
    <r>
      <rPr>
        <sz val="11"/>
        <rFont val="Arial Narrow"/>
        <family val="2"/>
        <charset val="238"/>
      </rPr>
      <t xml:space="preserve"> Financiranje TZ Općine Bibinje i udruga </t>
    </r>
  </si>
  <si>
    <r>
      <t xml:space="preserve">A 1003-04 </t>
    </r>
    <r>
      <rPr>
        <sz val="11"/>
        <rFont val="Arial Narrow"/>
        <family val="2"/>
        <charset val="238"/>
      </rPr>
      <t xml:space="preserve">Otplata glavnice dugoročnih kredita </t>
    </r>
  </si>
  <si>
    <r>
      <t xml:space="preserve">A 1013-03 </t>
    </r>
    <r>
      <rPr>
        <sz val="11"/>
        <rFont val="Arial Narrow"/>
        <family val="2"/>
        <charset val="238"/>
      </rPr>
      <t xml:space="preserve">Pomoći zdravstvenim ustanovama </t>
    </r>
  </si>
  <si>
    <r>
      <t xml:space="preserve">A 1013-04 </t>
    </r>
    <r>
      <rPr>
        <sz val="11"/>
        <color rgb="FF000000"/>
        <rFont val="Arial Narrow"/>
        <family val="2"/>
        <charset val="238"/>
      </rPr>
      <t xml:space="preserve">Projekt Podrškom za njih </t>
    </r>
  </si>
  <si>
    <t xml:space="preserve">Izdaci za financijsku imovinu i otplate zajmova </t>
  </si>
  <si>
    <t xml:space="preserve">Izdaci za otplatu glavnice primljenih kredita i zajmova </t>
  </si>
  <si>
    <t xml:space="preserve">Nematerijalna proizvedene imovina </t>
  </si>
  <si>
    <r>
      <t xml:space="preserve">Program </t>
    </r>
    <r>
      <rPr>
        <b/>
        <sz val="11"/>
        <rFont val="Arial Narrow"/>
        <family val="2"/>
        <charset val="238"/>
      </rPr>
      <t xml:space="preserve">1015 </t>
    </r>
    <r>
      <rPr>
        <sz val="11"/>
        <rFont val="Arial Narrow"/>
        <family val="2"/>
        <charset val="238"/>
      </rPr>
      <t>WIFI4YOU</t>
    </r>
  </si>
  <si>
    <r>
      <t xml:space="preserve">A 1015-01 </t>
    </r>
    <r>
      <rPr>
        <sz val="11"/>
        <rFont val="Arial Narrow"/>
        <family val="2"/>
        <charset val="238"/>
      </rPr>
      <t>WIFI4YOU</t>
    </r>
  </si>
  <si>
    <t>Kapitalne pomoći temeljem prijenosa EU sredstva</t>
  </si>
  <si>
    <t xml:space="preserve">Rashodi za materijal i energiju </t>
  </si>
  <si>
    <t xml:space="preserve">Višak prihoda </t>
  </si>
  <si>
    <t>14</t>
  </si>
  <si>
    <r>
      <rPr>
        <b/>
        <sz val="11"/>
        <rFont val="Arial Narrow"/>
        <family val="2"/>
        <charset val="238"/>
      </rPr>
      <t>A 1007-05</t>
    </r>
    <r>
      <rPr>
        <sz val="11"/>
        <rFont val="Arial Narrow"/>
        <family val="2"/>
        <charset val="238"/>
      </rPr>
      <t xml:space="preserve"> Istraživanje krajolika </t>
    </r>
  </si>
  <si>
    <t xml:space="preserve">Višak prihoda korisnici </t>
  </si>
  <si>
    <t>Izmjene i dopune 2020.</t>
  </si>
  <si>
    <t>2//1</t>
  </si>
  <si>
    <t>Povećanje/smanjenje</t>
  </si>
  <si>
    <t>847</t>
  </si>
  <si>
    <t xml:space="preserve">Primljeni zajmovi od drugih razina vlasti </t>
  </si>
  <si>
    <t>Povećanje /</t>
  </si>
  <si>
    <t xml:space="preserve">smanjenje </t>
  </si>
  <si>
    <t>u Službenom glasniku Općine Bibinje.</t>
  </si>
  <si>
    <t>Povećanje / smanjenje</t>
  </si>
  <si>
    <t xml:space="preserve">C. RASPOLOŽIVA SREDSTVA IZ PRETHODNIH GODINA </t>
  </si>
  <si>
    <t xml:space="preserve">C. RASPLOŽIVA SREDSTVA IZ PRETHODNIH GODINA </t>
  </si>
  <si>
    <t>Višak prihoda korisnik</t>
  </si>
  <si>
    <t>PRIMICI PO IZVORIMA FINACIRANJA</t>
  </si>
  <si>
    <t>632</t>
  </si>
  <si>
    <t>Pomoći od međunarodnih organizacija te institucija i tijela EU</t>
  </si>
  <si>
    <t xml:space="preserve">MANJAK PRIHODA IZ PRETHODNE GODINE </t>
  </si>
  <si>
    <t xml:space="preserve">PRENESENI VIŠAK IZ PRETHODNE GODINE </t>
  </si>
  <si>
    <t xml:space="preserve">VIŠAK / MANJAK + NETO FINANCIRANJE </t>
  </si>
  <si>
    <t>MANJAK ZA POKRIĆE U SLJEDEĆOJ GODINI</t>
  </si>
  <si>
    <t>DIO MANJKA IZ PRETHODNIH GODINA KOJI ĆE SE POKRITI U 2020. GOD.</t>
  </si>
  <si>
    <t xml:space="preserve">Na temelju članka 39. stavak 2. Zakona o proračunu (''Narodne novine'', broj 87/08,136/12,15/15 ) i članka 11.  </t>
  </si>
  <si>
    <t>Članak 1. mijenja se i glasi: Proračun Općine Bibinje za 2020. godinu te projekcije za 2021. i 2022. godinu sastoje se od:</t>
  </si>
  <si>
    <t xml:space="preserve">Članak 2. mijenja se i glasi: Plan prihoda i rashoda, primtaka i izdataka po ekonomskoj, funkcijskoj, organizacijskoj, programskoj klasifikaciji i po izvorima finaciranja </t>
  </si>
  <si>
    <t>n/p</t>
  </si>
  <si>
    <t>-</t>
  </si>
  <si>
    <t>Dodatna nastava</t>
  </si>
  <si>
    <t xml:space="preserve">Prve izmjene i dopune2020. </t>
  </si>
  <si>
    <t>Druge izmjene i dopune 2020.</t>
  </si>
  <si>
    <t xml:space="preserve">Dodatna ulaganja na građevinskim objektima </t>
  </si>
  <si>
    <t>12</t>
  </si>
  <si>
    <t xml:space="preserve">Predfinanciranje EU projekta </t>
  </si>
  <si>
    <t xml:space="preserve">Postrojenje i oprema </t>
  </si>
  <si>
    <t>broj 2/13, 3/18) Općinsko vijeće Općine Bibinje na svojoj 21 sjednici održanoj dana 22.12.2020. godine, donosi:</t>
  </si>
  <si>
    <t>KLASA: 021-05/20-01/6</t>
  </si>
  <si>
    <t>URBROJ:2198/02-01-20-2</t>
  </si>
  <si>
    <t>Bibinje, 22.12.2020.</t>
  </si>
  <si>
    <t>DRUGE IZMJENE I DOPUNE PLANA</t>
  </si>
  <si>
    <t xml:space="preserve">Druge izmjene i dopune 2020. </t>
  </si>
  <si>
    <t xml:space="preserve">DRUGE IZMJENE I DOPUNE PRORAČUNA OPĆINE BIBINJE </t>
  </si>
  <si>
    <t xml:space="preserve">Ove druge Izmjene i dopune  Proračuna Općine Bibinje za 2020. godinu  stupaju na snagu osmog dana od dana objave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</si>
</sst>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n_-;\-* #,##0\ _k_n_-;_-* &quot;-&quot;\ _k_n_-;_-@_-"/>
    <numFmt numFmtId="165" formatCode="_-* #,##0.00\ _k_n_-;\-* #,##0.00\ _k_n_-;_-* &quot;-&quot;??\ _k_n_-;_-@_-"/>
    <numFmt numFmtId="166" formatCode="0.0%"/>
    <numFmt numFmtId="167" formatCode="#,##0_ ;\-#,##0\ "/>
    <numFmt numFmtId="168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22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43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14" xfId="0" applyFont="1" applyBorder="1" applyAlignment="1">
      <alignment shrinkToFit="1"/>
    </xf>
    <xf numFmtId="10" fontId="3" fillId="0" borderId="0" xfId="0" applyNumberFormat="1" applyFont="1" applyFill="1" applyBorder="1"/>
    <xf numFmtId="0" fontId="0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shrinkToFit="1"/>
    </xf>
    <xf numFmtId="164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horizontal="right"/>
    </xf>
    <xf numFmtId="0" fontId="5" fillId="2" borderId="14" xfId="0" applyFont="1" applyFill="1" applyBorder="1" applyAlignment="1">
      <alignment shrinkToFit="1"/>
    </xf>
    <xf numFmtId="0" fontId="0" fillId="0" borderId="14" xfId="0" applyBorder="1"/>
    <xf numFmtId="0" fontId="6" fillId="0" borderId="14" xfId="0" applyFont="1" applyBorder="1" applyAlignment="1">
      <alignment wrapText="1" shrinkToFit="1"/>
    </xf>
    <xf numFmtId="20" fontId="6" fillId="0" borderId="14" xfId="0" applyNumberFormat="1" applyFont="1" applyBorder="1" applyAlignment="1">
      <alignment wrapText="1" shrinkToFit="1"/>
    </xf>
    <xf numFmtId="165" fontId="0" fillId="0" borderId="14" xfId="0" applyNumberFormat="1" applyBorder="1"/>
    <xf numFmtId="0" fontId="0" fillId="0" borderId="14" xfId="0" applyBorder="1" applyAlignment="1">
      <alignment wrapText="1"/>
    </xf>
    <xf numFmtId="0" fontId="5" fillId="0" borderId="14" xfId="0" applyFont="1" applyBorder="1" applyAlignment="1">
      <alignment shrinkToFit="1"/>
    </xf>
    <xf numFmtId="0" fontId="5" fillId="0" borderId="14" xfId="0" applyFont="1" applyFill="1" applyBorder="1" applyAlignment="1">
      <alignment shrinkToFit="1"/>
    </xf>
    <xf numFmtId="165" fontId="3" fillId="0" borderId="14" xfId="0" applyNumberFormat="1" applyFont="1" applyBorder="1" applyAlignment="1">
      <alignment shrinkToFit="1"/>
    </xf>
    <xf numFmtId="0" fontId="0" fillId="0" borderId="14" xfId="0" applyBorder="1" applyAlignment="1">
      <alignment wrapText="1" shrinkToFit="1"/>
    </xf>
    <xf numFmtId="0" fontId="3" fillId="0" borderId="14" xfId="0" applyFont="1" applyBorder="1" applyAlignment="1">
      <alignment wrapText="1" shrinkToFit="1"/>
    </xf>
    <xf numFmtId="0" fontId="7" fillId="0" borderId="14" xfId="0" applyFont="1" applyBorder="1" applyAlignment="1">
      <alignment wrapText="1" shrinkToFit="1"/>
    </xf>
    <xf numFmtId="0" fontId="0" fillId="13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shrinkToFit="1"/>
    </xf>
    <xf numFmtId="164" fontId="12" fillId="0" borderId="0" xfId="0" applyNumberFormat="1" applyFont="1" applyFill="1"/>
    <xf numFmtId="0" fontId="12" fillId="0" borderId="0" xfId="0" applyFont="1"/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shrinkToFit="1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/>
    <xf numFmtId="0" fontId="12" fillId="2" borderId="1" xfId="0" applyFont="1" applyFill="1" applyBorder="1"/>
    <xf numFmtId="49" fontId="12" fillId="2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shrinkToFit="1"/>
    </xf>
    <xf numFmtId="0" fontId="12" fillId="2" borderId="4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shrinkToFit="1"/>
    </xf>
    <xf numFmtId="0" fontId="12" fillId="2" borderId="21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49" fontId="12" fillId="3" borderId="11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shrinkToFit="1"/>
    </xf>
    <xf numFmtId="0" fontId="12" fillId="3" borderId="11" xfId="0" applyNumberFormat="1" applyFont="1" applyFill="1" applyBorder="1" applyAlignment="1">
      <alignment horizontal="center"/>
    </xf>
    <xf numFmtId="166" fontId="12" fillId="3" borderId="12" xfId="0" applyNumberFormat="1" applyFont="1" applyFill="1" applyBorder="1"/>
    <xf numFmtId="0" fontId="12" fillId="0" borderId="13" xfId="0" applyFont="1" applyBorder="1"/>
    <xf numFmtId="49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shrinkToFit="1"/>
    </xf>
    <xf numFmtId="164" fontId="12" fillId="0" borderId="15" xfId="0" applyNumberFormat="1" applyFont="1" applyBorder="1"/>
    <xf numFmtId="164" fontId="12" fillId="0" borderId="15" xfId="0" applyNumberFormat="1" applyFont="1" applyFill="1" applyBorder="1"/>
    <xf numFmtId="49" fontId="12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shrinkToFit="1"/>
    </xf>
    <xf numFmtId="164" fontId="11" fillId="0" borderId="14" xfId="0" applyNumberFormat="1" applyFont="1" applyBorder="1"/>
    <xf numFmtId="0" fontId="12" fillId="0" borderId="0" xfId="0" applyFont="1" applyBorder="1"/>
    <xf numFmtId="164" fontId="11" fillId="0" borderId="0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14" xfId="0" applyFont="1" applyBorder="1"/>
    <xf numFmtId="0" fontId="12" fillId="0" borderId="14" xfId="0" applyFont="1" applyBorder="1" applyAlignment="1">
      <alignment horizontal="center" shrinkToFit="1"/>
    </xf>
    <xf numFmtId="0" fontId="12" fillId="0" borderId="14" xfId="0" applyNumberFormat="1" applyFont="1" applyBorder="1" applyAlignment="1">
      <alignment horizontal="center"/>
    </xf>
    <xf numFmtId="166" fontId="12" fillId="0" borderId="14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shrinkToFit="1"/>
    </xf>
    <xf numFmtId="0" fontId="12" fillId="3" borderId="14" xfId="0" applyFont="1" applyFill="1" applyBorder="1"/>
    <xf numFmtId="49" fontId="12" fillId="3" borderId="14" xfId="0" applyNumberFormat="1" applyFont="1" applyFill="1" applyBorder="1" applyAlignment="1">
      <alignment horizontal="left"/>
    </xf>
    <xf numFmtId="49" fontId="11" fillId="3" borderId="14" xfId="0" applyNumberFormat="1" applyFont="1" applyFill="1" applyBorder="1" applyAlignment="1">
      <alignment horizontal="center" shrinkToFit="1"/>
    </xf>
    <xf numFmtId="164" fontId="12" fillId="3" borderId="14" xfId="0" applyNumberFormat="1" applyFont="1" applyFill="1" applyBorder="1"/>
    <xf numFmtId="166" fontId="12" fillId="3" borderId="14" xfId="0" applyNumberFormat="1" applyFont="1" applyFill="1" applyBorder="1"/>
    <xf numFmtId="0" fontId="12" fillId="2" borderId="14" xfId="0" applyFont="1" applyFill="1" applyBorder="1"/>
    <xf numFmtId="49" fontId="12" fillId="2" borderId="14" xfId="0" applyNumberFormat="1" applyFont="1" applyFill="1" applyBorder="1" applyAlignment="1">
      <alignment horizontal="left"/>
    </xf>
    <xf numFmtId="49" fontId="11" fillId="2" borderId="14" xfId="0" applyNumberFormat="1" applyFont="1" applyFill="1" applyBorder="1" applyAlignment="1">
      <alignment horizontal="center" shrinkToFit="1"/>
    </xf>
    <xf numFmtId="164" fontId="11" fillId="2" borderId="14" xfId="0" applyNumberFormat="1" applyFont="1" applyFill="1" applyBorder="1" applyAlignment="1">
      <alignment horizontal="center"/>
    </xf>
    <xf numFmtId="0" fontId="12" fillId="4" borderId="14" xfId="0" applyFont="1" applyFill="1" applyBorder="1"/>
    <xf numFmtId="49" fontId="12" fillId="4" borderId="14" xfId="0" applyNumberFormat="1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shrinkToFit="1"/>
    </xf>
    <xf numFmtId="164" fontId="11" fillId="4" borderId="14" xfId="0" applyNumberFormat="1" applyFont="1" applyFill="1" applyBorder="1" applyAlignment="1">
      <alignment horizontal="center"/>
    </xf>
    <xf numFmtId="10" fontId="12" fillId="4" borderId="14" xfId="0" applyNumberFormat="1" applyFont="1" applyFill="1" applyBorder="1"/>
    <xf numFmtId="0" fontId="11" fillId="5" borderId="14" xfId="0" applyFont="1" applyFill="1" applyBorder="1"/>
    <xf numFmtId="49" fontId="11" fillId="5" borderId="14" xfId="0" applyNumberFormat="1" applyFont="1" applyFill="1" applyBorder="1" applyAlignment="1">
      <alignment horizontal="left"/>
    </xf>
    <xf numFmtId="0" fontId="11" fillId="5" borderId="14" xfId="0" applyFont="1" applyFill="1" applyBorder="1" applyAlignment="1">
      <alignment shrinkToFit="1"/>
    </xf>
    <xf numFmtId="164" fontId="11" fillId="5" borderId="14" xfId="0" applyNumberFormat="1" applyFont="1" applyFill="1" applyBorder="1" applyAlignment="1">
      <alignment horizontal="center"/>
    </xf>
    <xf numFmtId="10" fontId="12" fillId="5" borderId="14" xfId="0" applyNumberFormat="1" applyFont="1" applyFill="1" applyBorder="1"/>
    <xf numFmtId="0" fontId="11" fillId="6" borderId="14" xfId="0" applyFont="1" applyFill="1" applyBorder="1"/>
    <xf numFmtId="49" fontId="11" fillId="6" borderId="14" xfId="0" applyNumberFormat="1" applyFont="1" applyFill="1" applyBorder="1" applyAlignment="1">
      <alignment horizontal="left"/>
    </xf>
    <xf numFmtId="0" fontId="11" fillId="6" borderId="14" xfId="0" applyFont="1" applyFill="1" applyBorder="1" applyAlignment="1">
      <alignment shrinkToFit="1"/>
    </xf>
    <xf numFmtId="10" fontId="12" fillId="4" borderId="14" xfId="0" applyNumberFormat="1" applyFont="1" applyFill="1" applyBorder="1" applyAlignment="1">
      <alignment horizontal="center"/>
    </xf>
    <xf numFmtId="0" fontId="12" fillId="2" borderId="0" xfId="0" applyFont="1" applyFill="1" applyBorder="1"/>
    <xf numFmtId="49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shrinkToFit="1"/>
    </xf>
    <xf numFmtId="164" fontId="12" fillId="2" borderId="0" xfId="0" applyNumberFormat="1" applyFont="1" applyFill="1" applyBorder="1" applyAlignment="1">
      <alignment horizontal="center" shrinkToFit="1"/>
    </xf>
    <xf numFmtId="164" fontId="12" fillId="2" borderId="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0" fontId="12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shrinkToFit="1"/>
    </xf>
    <xf numFmtId="10" fontId="11" fillId="2" borderId="14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 shrinkToFit="1"/>
    </xf>
    <xf numFmtId="10" fontId="12" fillId="0" borderId="14" xfId="0" applyNumberFormat="1" applyFont="1" applyBorder="1"/>
    <xf numFmtId="164" fontId="11" fillId="4" borderId="14" xfId="0" applyNumberFormat="1" applyFont="1" applyFill="1" applyBorder="1"/>
    <xf numFmtId="164" fontId="11" fillId="5" borderId="14" xfId="0" applyNumberFormat="1" applyFont="1" applyFill="1" applyBorder="1"/>
    <xf numFmtId="164" fontId="12" fillId="2" borderId="0" xfId="0" applyNumberFormat="1" applyFont="1" applyFill="1" applyBorder="1" applyAlignment="1">
      <alignment shrinkToFit="1"/>
    </xf>
    <xf numFmtId="164" fontId="12" fillId="2" borderId="0" xfId="0" applyNumberFormat="1" applyFont="1" applyFill="1" applyBorder="1"/>
    <xf numFmtId="10" fontId="12" fillId="2" borderId="0" xfId="0" applyNumberFormat="1" applyFont="1" applyFill="1" applyBorder="1"/>
    <xf numFmtId="0" fontId="12" fillId="5" borderId="14" xfId="0" applyFont="1" applyFill="1" applyBorder="1"/>
    <xf numFmtId="0" fontId="12" fillId="0" borderId="15" xfId="0" applyFont="1" applyBorder="1"/>
    <xf numFmtId="49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 shrinkToFit="1"/>
    </xf>
    <xf numFmtId="0" fontId="12" fillId="0" borderId="11" xfId="0" applyNumberFormat="1" applyFont="1" applyBorder="1" applyAlignment="1">
      <alignment horizontal="center"/>
    </xf>
    <xf numFmtId="166" fontId="12" fillId="0" borderId="23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shrinkToFit="1"/>
    </xf>
    <xf numFmtId="49" fontId="12" fillId="0" borderId="23" xfId="0" applyNumberFormat="1" applyFont="1" applyFill="1" applyBorder="1" applyAlignment="1">
      <alignment horizontal="center"/>
    </xf>
    <xf numFmtId="0" fontId="9" fillId="3" borderId="15" xfId="0" applyFont="1" applyFill="1" applyBorder="1"/>
    <xf numFmtId="0" fontId="9" fillId="3" borderId="11" xfId="0" applyFont="1" applyFill="1" applyBorder="1"/>
    <xf numFmtId="0" fontId="11" fillId="3" borderId="1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1" fillId="0" borderId="15" xfId="0" applyFont="1" applyBorder="1"/>
    <xf numFmtId="0" fontId="11" fillId="0" borderId="11" xfId="0" applyFont="1" applyBorder="1"/>
    <xf numFmtId="164" fontId="11" fillId="0" borderId="11" xfId="0" applyNumberFormat="1" applyFont="1" applyBorder="1"/>
    <xf numFmtId="10" fontId="11" fillId="0" borderId="11" xfId="0" applyNumberFormat="1" applyFont="1" applyBorder="1"/>
    <xf numFmtId="165" fontId="11" fillId="0" borderId="11" xfId="0" applyNumberFormat="1" applyFont="1" applyBorder="1"/>
    <xf numFmtId="0" fontId="11" fillId="0" borderId="11" xfId="0" applyFont="1" applyBorder="1" applyAlignment="1">
      <alignment horizontal="center"/>
    </xf>
    <xf numFmtId="164" fontId="12" fillId="0" borderId="11" xfId="0" applyNumberFormat="1" applyFont="1" applyBorder="1"/>
    <xf numFmtId="165" fontId="12" fillId="0" borderId="11" xfId="0" applyNumberFormat="1" applyFont="1" applyBorder="1"/>
    <xf numFmtId="10" fontId="12" fillId="0" borderId="11" xfId="0" applyNumberFormat="1" applyFont="1" applyBorder="1"/>
    <xf numFmtId="0" fontId="9" fillId="0" borderId="27" xfId="0" applyFont="1" applyBorder="1"/>
    <xf numFmtId="164" fontId="12" fillId="0" borderId="11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0" fontId="9" fillId="0" borderId="15" xfId="0" applyFont="1" applyBorder="1"/>
    <xf numFmtId="0" fontId="9" fillId="0" borderId="11" xfId="0" applyFont="1" applyBorder="1"/>
    <xf numFmtId="165" fontId="9" fillId="0" borderId="11" xfId="0" applyNumberFormat="1" applyFont="1" applyBorder="1"/>
    <xf numFmtId="0" fontId="12" fillId="3" borderId="24" xfId="0" applyFont="1" applyFill="1" applyBorder="1"/>
    <xf numFmtId="0" fontId="11" fillId="3" borderId="14" xfId="0" applyFont="1" applyFill="1" applyBorder="1" applyAlignment="1">
      <alignment horizontal="center" shrinkToFit="1"/>
    </xf>
    <xf numFmtId="164" fontId="11" fillId="3" borderId="21" xfId="0" applyNumberFormat="1" applyFont="1" applyFill="1" applyBorder="1"/>
    <xf numFmtId="164" fontId="11" fillId="3" borderId="8" xfId="0" applyNumberFormat="1" applyFont="1" applyFill="1" applyBorder="1"/>
    <xf numFmtId="0" fontId="13" fillId="4" borderId="13" xfId="0" applyFont="1" applyFill="1" applyBorder="1"/>
    <xf numFmtId="49" fontId="12" fillId="4" borderId="8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shrinkToFit="1"/>
    </xf>
    <xf numFmtId="164" fontId="11" fillId="4" borderId="15" xfId="0" applyNumberFormat="1" applyFont="1" applyFill="1" applyBorder="1"/>
    <xf numFmtId="0" fontId="12" fillId="5" borderId="13" xfId="0" applyFont="1" applyFill="1" applyBorder="1"/>
    <xf numFmtId="164" fontId="11" fillId="5" borderId="15" xfId="0" applyNumberFormat="1" applyFont="1" applyFill="1" applyBorder="1"/>
    <xf numFmtId="0" fontId="11" fillId="5" borderId="13" xfId="0" applyFont="1" applyFill="1" applyBorder="1"/>
    <xf numFmtId="0" fontId="12" fillId="0" borderId="14" xfId="0" applyFont="1" applyBorder="1" applyAlignment="1">
      <alignment horizontal="left" shrinkToFit="1"/>
    </xf>
    <xf numFmtId="164" fontId="12" fillId="2" borderId="14" xfId="0" applyNumberFormat="1" applyFont="1" applyFill="1" applyBorder="1"/>
    <xf numFmtId="166" fontId="12" fillId="2" borderId="14" xfId="0" applyNumberFormat="1" applyFont="1" applyFill="1" applyBorder="1"/>
    <xf numFmtId="0" fontId="12" fillId="2" borderId="15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shrinkToFit="1"/>
    </xf>
    <xf numFmtId="164" fontId="12" fillId="0" borderId="0" xfId="0" applyNumberFormat="1" applyFont="1" applyFill="1" applyBorder="1" applyAlignment="1">
      <alignment horizontal="right" shrinkToFit="1"/>
    </xf>
    <xf numFmtId="10" fontId="12" fillId="2" borderId="0" xfId="0" applyNumberFormat="1" applyFont="1" applyFill="1" applyBorder="1" applyAlignment="1">
      <alignment horizontal="center"/>
    </xf>
    <xf numFmtId="0" fontId="13" fillId="4" borderId="14" xfId="0" applyFont="1" applyFill="1" applyBorder="1"/>
    <xf numFmtId="49" fontId="12" fillId="4" borderId="14" xfId="0" applyNumberFormat="1" applyFont="1" applyFill="1" applyBorder="1" applyAlignment="1">
      <alignment horizontal="center"/>
    </xf>
    <xf numFmtId="49" fontId="12" fillId="0" borderId="14" xfId="0" applyNumberFormat="1" applyFont="1" applyBorder="1" applyAlignment="1">
      <alignment horizontal="left"/>
    </xf>
    <xf numFmtId="0" fontId="12" fillId="2" borderId="14" xfId="0" applyFont="1" applyFill="1" applyBorder="1" applyAlignment="1">
      <alignment shrinkToFit="1"/>
    </xf>
    <xf numFmtId="49" fontId="11" fillId="2" borderId="14" xfId="0" applyNumberFormat="1" applyFont="1" applyFill="1" applyBorder="1" applyAlignment="1">
      <alignment horizontal="left"/>
    </xf>
    <xf numFmtId="0" fontId="11" fillId="2" borderId="14" xfId="0" applyFont="1" applyFill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12" fillId="12" borderId="14" xfId="0" applyFont="1" applyFill="1" applyBorder="1"/>
    <xf numFmtId="49" fontId="12" fillId="12" borderId="14" xfId="0" applyNumberFormat="1" applyFont="1" applyFill="1" applyBorder="1" applyAlignment="1">
      <alignment horizontal="center"/>
    </xf>
    <xf numFmtId="0" fontId="12" fillId="12" borderId="14" xfId="0" applyFont="1" applyFill="1" applyBorder="1" applyAlignment="1">
      <alignment horizontal="center" shrinkToFit="1"/>
    </xf>
    <xf numFmtId="0" fontId="9" fillId="12" borderId="14" xfId="0" applyFont="1" applyFill="1" applyBorder="1"/>
    <xf numFmtId="164" fontId="9" fillId="0" borderId="14" xfId="0" applyNumberFormat="1" applyFont="1" applyBorder="1"/>
    <xf numFmtId="49" fontId="11" fillId="3" borderId="14" xfId="0" applyNumberFormat="1" applyFont="1" applyFill="1" applyBorder="1" applyAlignment="1">
      <alignment horizontal="left"/>
    </xf>
    <xf numFmtId="0" fontId="12" fillId="0" borderId="14" xfId="0" applyFont="1" applyFill="1" applyBorder="1"/>
    <xf numFmtId="49" fontId="12" fillId="0" borderId="14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shrinkToFit="1"/>
    </xf>
    <xf numFmtId="0" fontId="11" fillId="3" borderId="14" xfId="0" applyFont="1" applyFill="1" applyBorder="1"/>
    <xf numFmtId="0" fontId="11" fillId="3" borderId="14" xfId="0" applyFont="1" applyFill="1" applyBorder="1" applyAlignment="1">
      <alignment shrinkToFit="1"/>
    </xf>
    <xf numFmtId="0" fontId="11" fillId="0" borderId="14" xfId="0" applyFont="1" applyBorder="1"/>
    <xf numFmtId="49" fontId="11" fillId="0" borderId="14" xfId="0" applyNumberFormat="1" applyFont="1" applyBorder="1" applyAlignment="1">
      <alignment horizontal="left"/>
    </xf>
    <xf numFmtId="164" fontId="16" fillId="7" borderId="14" xfId="0" applyNumberFormat="1" applyFont="1" applyFill="1" applyBorder="1"/>
    <xf numFmtId="0" fontId="11" fillId="8" borderId="14" xfId="0" applyFont="1" applyFill="1" applyBorder="1"/>
    <xf numFmtId="49" fontId="11" fillId="8" borderId="14" xfId="0" applyNumberFormat="1" applyFont="1" applyFill="1" applyBorder="1" applyAlignment="1">
      <alignment horizontal="left"/>
    </xf>
    <xf numFmtId="0" fontId="11" fillId="8" borderId="14" xfId="0" applyFont="1" applyFill="1" applyBorder="1" applyAlignment="1">
      <alignment shrinkToFit="1"/>
    </xf>
    <xf numFmtId="164" fontId="11" fillId="8" borderId="14" xfId="0" applyNumberFormat="1" applyFont="1" applyFill="1" applyBorder="1"/>
    <xf numFmtId="164" fontId="16" fillId="8" borderId="14" xfId="0" applyNumberFormat="1" applyFont="1" applyFill="1" applyBorder="1"/>
    <xf numFmtId="164" fontId="16" fillId="0" borderId="14" xfId="0" applyNumberFormat="1" applyFont="1" applyBorder="1"/>
    <xf numFmtId="164" fontId="16" fillId="9" borderId="14" xfId="0" applyNumberFormat="1" applyFont="1" applyFill="1" applyBorder="1"/>
    <xf numFmtId="0" fontId="11" fillId="10" borderId="14" xfId="0" applyFont="1" applyFill="1" applyBorder="1"/>
    <xf numFmtId="49" fontId="11" fillId="10" borderId="14" xfId="0" applyNumberFormat="1" applyFont="1" applyFill="1" applyBorder="1" applyAlignment="1">
      <alignment horizontal="left"/>
    </xf>
    <xf numFmtId="0" fontId="11" fillId="10" borderId="14" xfId="0" applyFont="1" applyFill="1" applyBorder="1" applyAlignment="1">
      <alignment shrinkToFit="1"/>
    </xf>
    <xf numFmtId="164" fontId="11" fillId="10" borderId="14" xfId="0" applyNumberFormat="1" applyFont="1" applyFill="1" applyBorder="1"/>
    <xf numFmtId="164" fontId="16" fillId="10" borderId="14" xfId="0" applyNumberFormat="1" applyFont="1" applyFill="1" applyBorder="1"/>
    <xf numFmtId="0" fontId="12" fillId="11" borderId="14" xfId="0" applyFont="1" applyFill="1" applyBorder="1"/>
    <xf numFmtId="49" fontId="12" fillId="11" borderId="14" xfId="0" applyNumberFormat="1" applyFont="1" applyFill="1" applyBorder="1" applyAlignment="1">
      <alignment horizontal="left"/>
    </xf>
    <xf numFmtId="0" fontId="12" fillId="11" borderId="14" xfId="0" applyFont="1" applyFill="1" applyBorder="1" applyAlignment="1">
      <alignment shrinkToFit="1"/>
    </xf>
    <xf numFmtId="164" fontId="12" fillId="11" borderId="14" xfId="0" applyNumberFormat="1" applyFont="1" applyFill="1" applyBorder="1"/>
    <xf numFmtId="164" fontId="9" fillId="11" borderId="14" xfId="0" applyNumberFormat="1" applyFont="1" applyFill="1" applyBorder="1"/>
    <xf numFmtId="0" fontId="12" fillId="10" borderId="14" xfId="0" applyFont="1" applyFill="1" applyBorder="1"/>
    <xf numFmtId="0" fontId="12" fillId="8" borderId="14" xfId="0" applyFont="1" applyFill="1" applyBorder="1"/>
    <xf numFmtId="49" fontId="12" fillId="8" borderId="14" xfId="0" applyNumberFormat="1" applyFont="1" applyFill="1" applyBorder="1" applyAlignment="1">
      <alignment horizontal="left"/>
    </xf>
    <xf numFmtId="0" fontId="12" fillId="8" borderId="14" xfId="0" applyFont="1" applyFill="1" applyBorder="1" applyAlignment="1">
      <alignment shrinkToFit="1"/>
    </xf>
    <xf numFmtId="0" fontId="11" fillId="0" borderId="14" xfId="0" applyFont="1" applyFill="1" applyBorder="1"/>
    <xf numFmtId="49" fontId="11" fillId="0" borderId="14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2" fillId="13" borderId="14" xfId="0" applyFont="1" applyFill="1" applyBorder="1"/>
    <xf numFmtId="49" fontId="12" fillId="13" borderId="14" xfId="0" applyNumberFormat="1" applyFont="1" applyFill="1" applyBorder="1" applyAlignment="1">
      <alignment horizontal="left"/>
    </xf>
    <xf numFmtId="0" fontId="12" fillId="13" borderId="14" xfId="0" applyFont="1" applyFill="1" applyBorder="1" applyAlignment="1">
      <alignment shrinkToFit="1"/>
    </xf>
    <xf numFmtId="164" fontId="9" fillId="13" borderId="14" xfId="0" applyNumberFormat="1" applyFont="1" applyFill="1" applyBorder="1"/>
    <xf numFmtId="0" fontId="9" fillId="13" borderId="0" xfId="0" applyFont="1" applyFill="1"/>
    <xf numFmtId="0" fontId="17" fillId="13" borderId="14" xfId="0" applyFont="1" applyFill="1" applyBorder="1"/>
    <xf numFmtId="49" fontId="17" fillId="13" borderId="14" xfId="0" applyNumberFormat="1" applyFont="1" applyFill="1" applyBorder="1" applyAlignment="1">
      <alignment horizontal="left"/>
    </xf>
    <xf numFmtId="0" fontId="11" fillId="13" borderId="14" xfId="0" applyFont="1" applyFill="1" applyBorder="1" applyAlignment="1">
      <alignment shrinkToFit="1"/>
    </xf>
    <xf numFmtId="0" fontId="11" fillId="14" borderId="14" xfId="0" applyFont="1" applyFill="1" applyBorder="1"/>
    <xf numFmtId="49" fontId="11" fillId="14" borderId="14" xfId="0" applyNumberFormat="1" applyFont="1" applyFill="1" applyBorder="1" applyAlignment="1">
      <alignment horizontal="left"/>
    </xf>
    <xf numFmtId="0" fontId="11" fillId="14" borderId="14" xfId="0" applyFont="1" applyFill="1" applyBorder="1" applyAlignment="1">
      <alignment shrinkToFit="1"/>
    </xf>
    <xf numFmtId="164" fontId="9" fillId="14" borderId="14" xfId="0" applyNumberFormat="1" applyFont="1" applyFill="1" applyBorder="1"/>
    <xf numFmtId="164" fontId="9" fillId="8" borderId="14" xfId="0" applyNumberFormat="1" applyFont="1" applyFill="1" applyBorder="1"/>
    <xf numFmtId="0" fontId="12" fillId="9" borderId="14" xfId="0" applyFont="1" applyFill="1" applyBorder="1"/>
    <xf numFmtId="0" fontId="11" fillId="9" borderId="14" xfId="0" applyFont="1" applyFill="1" applyBorder="1" applyAlignment="1">
      <alignment horizontal="left"/>
    </xf>
    <xf numFmtId="0" fontId="11" fillId="9" borderId="14" xfId="0" applyFont="1" applyFill="1" applyBorder="1"/>
    <xf numFmtId="164" fontId="9" fillId="9" borderId="14" xfId="0" applyNumberFormat="1" applyFont="1" applyFill="1" applyBorder="1"/>
    <xf numFmtId="0" fontId="11" fillId="10" borderId="14" xfId="0" applyFont="1" applyFill="1" applyBorder="1" applyAlignment="1">
      <alignment horizontal="left"/>
    </xf>
    <xf numFmtId="164" fontId="9" fillId="10" borderId="14" xfId="0" applyNumberFormat="1" applyFont="1" applyFill="1" applyBorder="1"/>
    <xf numFmtId="0" fontId="12" fillId="11" borderId="14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1" fillId="10" borderId="14" xfId="0" applyFont="1" applyFill="1" applyBorder="1" applyAlignment="1">
      <alignment horizontal="justify"/>
    </xf>
    <xf numFmtId="0" fontId="12" fillId="11" borderId="14" xfId="0" applyFont="1" applyFill="1" applyBorder="1" applyAlignment="1">
      <alignment horizontal="justify"/>
    </xf>
    <xf numFmtId="0" fontId="12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1" fillId="9" borderId="14" xfId="0" applyNumberFormat="1" applyFont="1" applyFill="1" applyBorder="1" applyAlignment="1">
      <alignment horizontal="left"/>
    </xf>
    <xf numFmtId="0" fontId="11" fillId="9" borderId="14" xfId="0" applyFont="1" applyFill="1" applyBorder="1" applyAlignment="1">
      <alignment shrinkToFit="1"/>
    </xf>
    <xf numFmtId="0" fontId="11" fillId="9" borderId="14" xfId="0" applyFont="1" applyFill="1" applyBorder="1" applyAlignment="1">
      <alignment horizontal="left" vertical="center"/>
    </xf>
    <xf numFmtId="0" fontId="11" fillId="11" borderId="14" xfId="0" applyFont="1" applyFill="1" applyBorder="1"/>
    <xf numFmtId="0" fontId="11" fillId="10" borderId="14" xfId="0" applyFont="1" applyFill="1" applyBorder="1" applyAlignment="1">
      <alignment wrapText="1"/>
    </xf>
    <xf numFmtId="0" fontId="12" fillId="9" borderId="14" xfId="0" applyFont="1" applyFill="1" applyBorder="1" applyAlignment="1">
      <alignment shrinkToFit="1"/>
    </xf>
    <xf numFmtId="0" fontId="18" fillId="10" borderId="0" xfId="0" applyFont="1" applyFill="1"/>
    <xf numFmtId="164" fontId="12" fillId="10" borderId="14" xfId="0" applyNumberFormat="1" applyFont="1" applyFill="1" applyBorder="1"/>
    <xf numFmtId="0" fontId="18" fillId="11" borderId="0" xfId="0" applyFont="1" applyFill="1"/>
    <xf numFmtId="0" fontId="18" fillId="13" borderId="14" xfId="0" applyFont="1" applyFill="1" applyBorder="1"/>
    <xf numFmtId="0" fontId="19" fillId="13" borderId="14" xfId="0" applyFont="1" applyFill="1" applyBorder="1"/>
    <xf numFmtId="0" fontId="19" fillId="10" borderId="14" xfId="0" applyFont="1" applyFill="1" applyBorder="1"/>
    <xf numFmtId="164" fontId="16" fillId="14" borderId="14" xfId="0" applyNumberFormat="1" applyFont="1" applyFill="1" applyBorder="1"/>
    <xf numFmtId="164" fontId="16" fillId="13" borderId="14" xfId="0" applyNumberFormat="1" applyFont="1" applyFill="1" applyBorder="1"/>
    <xf numFmtId="164" fontId="11" fillId="13" borderId="14" xfId="0" applyNumberFormat="1" applyFont="1" applyFill="1" applyBorder="1"/>
    <xf numFmtId="0" fontId="11" fillId="9" borderId="14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left" shrinkToFit="1"/>
    </xf>
    <xf numFmtId="0" fontId="12" fillId="10" borderId="14" xfId="0" applyFont="1" applyFill="1" applyBorder="1" applyAlignment="1">
      <alignment shrinkToFit="1"/>
    </xf>
    <xf numFmtId="0" fontId="12" fillId="11" borderId="14" xfId="0" applyFont="1" applyFill="1" applyBorder="1" applyAlignment="1">
      <alignment horizontal="center"/>
    </xf>
    <xf numFmtId="0" fontId="11" fillId="9" borderId="14" xfId="0" applyFont="1" applyFill="1" applyBorder="1" applyAlignment="1">
      <alignment vertical="center" shrinkToFit="1"/>
    </xf>
    <xf numFmtId="0" fontId="12" fillId="15" borderId="14" xfId="0" applyFont="1" applyFill="1" applyBorder="1"/>
    <xf numFmtId="49" fontId="11" fillId="15" borderId="14" xfId="0" applyNumberFormat="1" applyFont="1" applyFill="1" applyBorder="1" applyAlignment="1">
      <alignment horizontal="left"/>
    </xf>
    <xf numFmtId="0" fontId="12" fillId="15" borderId="14" xfId="0" applyFont="1" applyFill="1" applyBorder="1" applyAlignment="1">
      <alignment shrinkToFit="1"/>
    </xf>
    <xf numFmtId="164" fontId="9" fillId="15" borderId="14" xfId="0" applyNumberFormat="1" applyFont="1" applyFill="1" applyBorder="1"/>
    <xf numFmtId="164" fontId="16" fillId="15" borderId="14" xfId="0" applyNumberFormat="1" applyFont="1" applyFill="1" applyBorder="1"/>
    <xf numFmtId="0" fontId="12" fillId="14" borderId="14" xfId="0" applyFont="1" applyFill="1" applyBorder="1"/>
    <xf numFmtId="0" fontId="12" fillId="14" borderId="14" xfId="0" applyFont="1" applyFill="1" applyBorder="1" applyAlignment="1">
      <alignment shrinkToFit="1"/>
    </xf>
    <xf numFmtId="0" fontId="11" fillId="15" borderId="14" xfId="0" applyFont="1" applyFill="1" applyBorder="1"/>
    <xf numFmtId="0" fontId="11" fillId="15" borderId="14" xfId="0" applyFont="1" applyFill="1" applyBorder="1" applyAlignment="1">
      <alignment shrinkToFit="1"/>
    </xf>
    <xf numFmtId="0" fontId="14" fillId="9" borderId="14" xfId="0" applyFont="1" applyFill="1" applyBorder="1"/>
    <xf numFmtId="49" fontId="14" fillId="9" borderId="14" xfId="0" applyNumberFormat="1" applyFont="1" applyFill="1" applyBorder="1" applyAlignment="1">
      <alignment horizontal="left"/>
    </xf>
    <xf numFmtId="0" fontId="14" fillId="9" borderId="14" xfId="0" applyFont="1" applyFill="1" applyBorder="1" applyAlignment="1">
      <alignment shrinkToFit="1"/>
    </xf>
    <xf numFmtId="0" fontId="15" fillId="9" borderId="14" xfId="0" applyFont="1" applyFill="1" applyBorder="1"/>
    <xf numFmtId="49" fontId="11" fillId="9" borderId="14" xfId="0" applyNumberFormat="1" applyFont="1" applyFill="1" applyBorder="1" applyAlignment="1">
      <alignment horizontal="center"/>
    </xf>
    <xf numFmtId="49" fontId="11" fillId="10" borderId="14" xfId="0" applyNumberFormat="1" applyFont="1" applyFill="1" applyBorder="1" applyAlignment="1">
      <alignment horizontal="center"/>
    </xf>
    <xf numFmtId="49" fontId="12" fillId="11" borderId="14" xfId="0" applyNumberFormat="1" applyFont="1" applyFill="1" applyBorder="1" applyAlignment="1">
      <alignment horizontal="center"/>
    </xf>
    <xf numFmtId="49" fontId="11" fillId="8" borderId="14" xfId="0" applyNumberFormat="1" applyFont="1" applyFill="1" applyBorder="1" applyAlignment="1">
      <alignment horizontal="center"/>
    </xf>
    <xf numFmtId="0" fontId="11" fillId="10" borderId="14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 shrinkToFit="1"/>
    </xf>
    <xf numFmtId="10" fontId="12" fillId="10" borderId="14" xfId="0" applyNumberFormat="1" applyFont="1" applyFill="1" applyBorder="1"/>
    <xf numFmtId="10" fontId="12" fillId="11" borderId="14" xfId="0" applyNumberFormat="1" applyFont="1" applyFill="1" applyBorder="1"/>
    <xf numFmtId="0" fontId="12" fillId="10" borderId="13" xfId="0" applyFont="1" applyFill="1" applyBorder="1"/>
    <xf numFmtId="164" fontId="11" fillId="10" borderId="15" xfId="0" applyNumberFormat="1" applyFont="1" applyFill="1" applyBorder="1"/>
    <xf numFmtId="0" fontId="11" fillId="11" borderId="13" xfId="0" applyFont="1" applyFill="1" applyBorder="1"/>
    <xf numFmtId="0" fontId="12" fillId="11" borderId="14" xfId="0" applyFont="1" applyFill="1" applyBorder="1" applyAlignment="1">
      <alignment wrapText="1"/>
    </xf>
    <xf numFmtId="164" fontId="11" fillId="11" borderId="15" xfId="0" applyNumberFormat="1" applyFont="1" applyFill="1" applyBorder="1"/>
    <xf numFmtId="0" fontId="12" fillId="11" borderId="13" xfId="0" applyFont="1" applyFill="1" applyBorder="1"/>
    <xf numFmtId="164" fontId="12" fillId="11" borderId="15" xfId="0" applyNumberFormat="1" applyFont="1" applyFill="1" applyBorder="1"/>
    <xf numFmtId="164" fontId="11" fillId="7" borderId="21" xfId="0" applyNumberFormat="1" applyFont="1" applyFill="1" applyBorder="1"/>
    <xf numFmtId="164" fontId="12" fillId="5" borderId="14" xfId="0" applyNumberFormat="1" applyFont="1" applyFill="1" applyBorder="1"/>
    <xf numFmtId="0" fontId="0" fillId="0" borderId="0" xfId="0" applyFont="1" applyBorder="1"/>
    <xf numFmtId="0" fontId="11" fillId="10" borderId="14" xfId="0" applyFont="1" applyFill="1" applyBorder="1" applyAlignment="1"/>
    <xf numFmtId="164" fontId="11" fillId="10" borderId="14" xfId="0" applyNumberFormat="1" applyFont="1" applyFill="1" applyBorder="1" applyAlignment="1">
      <alignment horizontal="center"/>
    </xf>
    <xf numFmtId="164" fontId="12" fillId="11" borderId="14" xfId="0" applyNumberFormat="1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11" fillId="10" borderId="14" xfId="0" applyFont="1" applyFill="1" applyBorder="1" applyAlignment="1">
      <alignment wrapText="1" shrinkToFit="1"/>
    </xf>
    <xf numFmtId="0" fontId="12" fillId="13" borderId="0" xfId="0" applyFont="1" applyFill="1" applyBorder="1"/>
    <xf numFmtId="49" fontId="12" fillId="13" borderId="0" xfId="0" applyNumberFormat="1" applyFont="1" applyFill="1" applyBorder="1" applyAlignment="1">
      <alignment horizontal="left"/>
    </xf>
    <xf numFmtId="0" fontId="12" fillId="13" borderId="0" xfId="0" applyFont="1" applyFill="1" applyBorder="1" applyAlignment="1">
      <alignment shrinkToFit="1"/>
    </xf>
    <xf numFmtId="164" fontId="12" fillId="13" borderId="0" xfId="0" applyNumberFormat="1" applyFont="1" applyFill="1" applyBorder="1"/>
    <xf numFmtId="10" fontId="12" fillId="13" borderId="0" xfId="0" applyNumberFormat="1" applyFont="1" applyFill="1" applyBorder="1"/>
    <xf numFmtId="0" fontId="20" fillId="13" borderId="15" xfId="0" applyFont="1" applyFill="1" applyBorder="1"/>
    <xf numFmtId="49" fontId="12" fillId="13" borderId="14" xfId="0" applyNumberFormat="1" applyFont="1" applyFill="1" applyBorder="1" applyAlignment="1">
      <alignment horizontal="center" wrapText="1"/>
    </xf>
    <xf numFmtId="0" fontId="12" fillId="13" borderId="14" xfId="0" applyFont="1" applyFill="1" applyBorder="1" applyAlignment="1">
      <alignment horizontal="left" shrinkToFit="1"/>
    </xf>
    <xf numFmtId="164" fontId="12" fillId="13" borderId="14" xfId="0" applyNumberFormat="1" applyFont="1" applyFill="1" applyBorder="1" applyAlignment="1">
      <alignment horizontal="center"/>
    </xf>
    <xf numFmtId="0" fontId="12" fillId="11" borderId="14" xfId="0" applyFont="1" applyFill="1" applyBorder="1" applyAlignment="1">
      <alignment wrapText="1" shrinkToFit="1"/>
    </xf>
    <xf numFmtId="164" fontId="12" fillId="10" borderId="14" xfId="0" applyNumberFormat="1" applyFont="1" applyFill="1" applyBorder="1" applyAlignment="1">
      <alignment horizontal="center"/>
    </xf>
    <xf numFmtId="0" fontId="12" fillId="3" borderId="10" xfId="0" applyFont="1" applyFill="1" applyBorder="1" applyAlignment="1"/>
    <xf numFmtId="164" fontId="12" fillId="3" borderId="11" xfId="0" applyNumberFormat="1" applyFont="1" applyFill="1" applyBorder="1" applyAlignment="1"/>
    <xf numFmtId="166" fontId="12" fillId="3" borderId="11" xfId="0" applyNumberFormat="1" applyFont="1" applyFill="1" applyBorder="1" applyAlignment="1"/>
    <xf numFmtId="0" fontId="9" fillId="3" borderId="12" xfId="0" applyFont="1" applyFill="1" applyBorder="1" applyAlignment="1"/>
    <xf numFmtId="49" fontId="12" fillId="13" borderId="14" xfId="0" applyNumberFormat="1" applyFont="1" applyFill="1" applyBorder="1" applyAlignment="1">
      <alignment horizontal="center"/>
    </xf>
    <xf numFmtId="0" fontId="12" fillId="13" borderId="13" xfId="0" applyFont="1" applyFill="1" applyBorder="1" applyAlignment="1"/>
    <xf numFmtId="0" fontId="12" fillId="13" borderId="19" xfId="0" applyFont="1" applyFill="1" applyBorder="1"/>
    <xf numFmtId="49" fontId="12" fillId="13" borderId="20" xfId="0" applyNumberFormat="1" applyFont="1" applyFill="1" applyBorder="1" applyAlignment="1">
      <alignment horizontal="center"/>
    </xf>
    <xf numFmtId="0" fontId="12" fillId="13" borderId="20" xfId="0" applyFont="1" applyFill="1" applyBorder="1" applyAlignment="1">
      <alignment shrinkToFit="1"/>
    </xf>
    <xf numFmtId="164" fontId="12" fillId="13" borderId="20" xfId="0" applyNumberFormat="1" applyFont="1" applyFill="1" applyBorder="1"/>
    <xf numFmtId="164" fontId="12" fillId="13" borderId="26" xfId="0" applyNumberFormat="1" applyFont="1" applyFill="1" applyBorder="1"/>
    <xf numFmtId="0" fontId="12" fillId="13" borderId="17" xfId="0" applyFont="1" applyFill="1" applyBorder="1" applyAlignment="1"/>
    <xf numFmtId="49" fontId="12" fillId="13" borderId="18" xfId="0" applyNumberFormat="1" applyFont="1" applyFill="1" applyBorder="1" applyAlignment="1">
      <alignment horizontal="center"/>
    </xf>
    <xf numFmtId="0" fontId="12" fillId="13" borderId="18" xfId="0" applyFont="1" applyFill="1" applyBorder="1" applyAlignment="1">
      <alignment shrinkToFit="1"/>
    </xf>
    <xf numFmtId="167" fontId="12" fillId="13" borderId="20" xfId="0" applyNumberFormat="1" applyFont="1" applyFill="1" applyBorder="1" applyAlignment="1">
      <alignment horizontal="center"/>
    </xf>
    <xf numFmtId="164" fontId="9" fillId="13" borderId="14" xfId="0" applyNumberFormat="1" applyFont="1" applyFill="1" applyBorder="1" applyAlignment="1"/>
    <xf numFmtId="0" fontId="9" fillId="13" borderId="16" xfId="0" applyFont="1" applyFill="1" applyBorder="1" applyAlignment="1"/>
    <xf numFmtId="164" fontId="9" fillId="13" borderId="18" xfId="0" applyNumberFormat="1" applyFont="1" applyFill="1" applyBorder="1" applyAlignment="1"/>
    <xf numFmtId="0" fontId="9" fillId="13" borderId="30" xfId="0" applyFont="1" applyFill="1" applyBorder="1" applyAlignment="1"/>
    <xf numFmtId="49" fontId="12" fillId="13" borderId="0" xfId="0" applyNumberFormat="1" applyFont="1" applyFill="1" applyBorder="1" applyAlignment="1">
      <alignment horizontal="center"/>
    </xf>
    <xf numFmtId="167" fontId="12" fillId="13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12" fillId="2" borderId="0" xfId="0" applyNumberFormat="1" applyFont="1" applyFill="1" applyBorder="1"/>
    <xf numFmtId="164" fontId="12" fillId="13" borderId="0" xfId="0" applyNumberFormat="1" applyFont="1" applyFill="1" applyBorder="1" applyAlignment="1">
      <alignment horizontal="center"/>
    </xf>
    <xf numFmtId="49" fontId="12" fillId="13" borderId="22" xfId="0" applyNumberFormat="1" applyFont="1" applyFill="1" applyBorder="1" applyAlignment="1">
      <alignment horizontal="left"/>
    </xf>
    <xf numFmtId="0" fontId="12" fillId="13" borderId="22" xfId="0" applyFont="1" applyFill="1" applyBorder="1" applyAlignment="1">
      <alignment shrinkToFit="1"/>
    </xf>
    <xf numFmtId="164" fontId="12" fillId="13" borderId="22" xfId="0" applyNumberFormat="1" applyFont="1" applyFill="1" applyBorder="1"/>
    <xf numFmtId="10" fontId="12" fillId="13" borderId="22" xfId="0" applyNumberFormat="1" applyFont="1" applyFill="1" applyBorder="1"/>
    <xf numFmtId="0" fontId="0" fillId="0" borderId="25" xfId="0" applyBorder="1"/>
    <xf numFmtId="0" fontId="0" fillId="0" borderId="7" xfId="0" applyBorder="1"/>
    <xf numFmtId="0" fontId="0" fillId="0" borderId="11" xfId="0" applyBorder="1"/>
    <xf numFmtId="0" fontId="0" fillId="0" borderId="23" xfId="0" applyBorder="1"/>
    <xf numFmtId="0" fontId="0" fillId="0" borderId="22" xfId="0" applyBorder="1"/>
    <xf numFmtId="0" fontId="0" fillId="0" borderId="29" xfId="0" applyBorder="1"/>
    <xf numFmtId="0" fontId="21" fillId="0" borderId="14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12" fillId="0" borderId="8" xfId="0" applyFont="1" applyBorder="1" applyAlignment="1">
      <alignment horizontal="center" shrinkToFit="1"/>
    </xf>
    <xf numFmtId="0" fontId="12" fillId="0" borderId="18" xfId="0" applyFont="1" applyBorder="1" applyAlignment="1">
      <alignment horizontal="center" shrinkToFit="1"/>
    </xf>
    <xf numFmtId="2" fontId="9" fillId="0" borderId="14" xfId="0" applyNumberFormat="1" applyFont="1" applyBorder="1"/>
    <xf numFmtId="2" fontId="9" fillId="14" borderId="14" xfId="0" applyNumberFormat="1" applyFont="1" applyFill="1" applyBorder="1"/>
    <xf numFmtId="2" fontId="9" fillId="11" borderId="14" xfId="0" applyNumberFormat="1" applyFont="1" applyFill="1" applyBorder="1"/>
    <xf numFmtId="2" fontId="9" fillId="10" borderId="14" xfId="0" applyNumberFormat="1" applyFont="1" applyFill="1" applyBorder="1"/>
    <xf numFmtId="2" fontId="9" fillId="9" borderId="14" xfId="0" applyNumberFormat="1" applyFont="1" applyFill="1" applyBorder="1"/>
    <xf numFmtId="2" fontId="9" fillId="8" borderId="14" xfId="0" applyNumberFormat="1" applyFont="1" applyFill="1" applyBorder="1"/>
    <xf numFmtId="164" fontId="9" fillId="0" borderId="0" xfId="0" applyNumberFormat="1" applyFont="1"/>
    <xf numFmtId="2" fontId="12" fillId="7" borderId="14" xfId="0" applyNumberFormat="1" applyFont="1" applyFill="1" applyBorder="1"/>
    <xf numFmtId="164" fontId="16" fillId="11" borderId="14" xfId="0" applyNumberFormat="1" applyFont="1" applyFill="1" applyBorder="1"/>
    <xf numFmtId="164" fontId="9" fillId="7" borderId="14" xfId="0" applyNumberFormat="1" applyFont="1" applyFill="1" applyBorder="1"/>
    <xf numFmtId="2" fontId="9" fillId="15" borderId="14" xfId="0" applyNumberFormat="1" applyFont="1" applyFill="1" applyBorder="1"/>
    <xf numFmtId="0" fontId="12" fillId="13" borderId="22" xfId="0" applyFont="1" applyFill="1" applyBorder="1"/>
    <xf numFmtId="168" fontId="12" fillId="0" borderId="16" xfId="0" applyNumberFormat="1" applyFont="1" applyFill="1" applyBorder="1"/>
    <xf numFmtId="0" fontId="12" fillId="16" borderId="13" xfId="0" applyFont="1" applyFill="1" applyBorder="1"/>
    <xf numFmtId="49" fontId="12" fillId="16" borderId="14" xfId="0" applyNumberFormat="1" applyFont="1" applyFill="1" applyBorder="1" applyAlignment="1">
      <alignment horizontal="center"/>
    </xf>
    <xf numFmtId="0" fontId="11" fillId="16" borderId="14" xfId="0" applyFont="1" applyFill="1" applyBorder="1" applyAlignment="1">
      <alignment shrinkToFit="1"/>
    </xf>
    <xf numFmtId="164" fontId="11" fillId="16" borderId="15" xfId="0" applyNumberFormat="1" applyFont="1" applyFill="1" applyBorder="1"/>
    <xf numFmtId="168" fontId="12" fillId="16" borderId="16" xfId="0" applyNumberFormat="1" applyFont="1" applyFill="1" applyBorder="1"/>
    <xf numFmtId="0" fontId="11" fillId="16" borderId="13" xfId="0" applyFont="1" applyFill="1" applyBorder="1"/>
    <xf numFmtId="49" fontId="11" fillId="16" borderId="14" xfId="0" applyNumberFormat="1" applyFont="1" applyFill="1" applyBorder="1" applyAlignment="1">
      <alignment horizontal="center"/>
    </xf>
    <xf numFmtId="2" fontId="12" fillId="0" borderId="16" xfId="0" applyNumberFormat="1" applyFont="1" applyFill="1" applyBorder="1"/>
    <xf numFmtId="2" fontId="12" fillId="16" borderId="16" xfId="0" applyNumberFormat="1" applyFont="1" applyFill="1" applyBorder="1"/>
    <xf numFmtId="164" fontId="12" fillId="9" borderId="14" xfId="0" applyNumberFormat="1" applyFont="1" applyFill="1" applyBorder="1" applyAlignment="1">
      <alignment horizontal="center"/>
    </xf>
    <xf numFmtId="164" fontId="12" fillId="12" borderId="14" xfId="0" applyNumberFormat="1" applyFont="1" applyFill="1" applyBorder="1" applyAlignment="1">
      <alignment horizontal="center"/>
    </xf>
    <xf numFmtId="2" fontId="12" fillId="2" borderId="14" xfId="0" applyNumberFormat="1" applyFont="1" applyFill="1" applyBorder="1"/>
    <xf numFmtId="2" fontId="12" fillId="4" borderId="14" xfId="0" applyNumberFormat="1" applyFont="1" applyFill="1" applyBorder="1"/>
    <xf numFmtId="2" fontId="12" fillId="5" borderId="14" xfId="0" applyNumberFormat="1" applyFont="1" applyFill="1" applyBorder="1"/>
    <xf numFmtId="2" fontId="12" fillId="10" borderId="14" xfId="0" applyNumberFormat="1" applyFont="1" applyFill="1" applyBorder="1"/>
    <xf numFmtId="2" fontId="12" fillId="11" borderId="14" xfId="0" applyNumberFormat="1" applyFont="1" applyFill="1" applyBorder="1"/>
    <xf numFmtId="2" fontId="12" fillId="12" borderId="14" xfId="0" applyNumberFormat="1" applyFont="1" applyFill="1" applyBorder="1"/>
    <xf numFmtId="2" fontId="12" fillId="9" borderId="14" xfId="0" applyNumberFormat="1" applyFont="1" applyFill="1" applyBorder="1"/>
    <xf numFmtId="2" fontId="12" fillId="13" borderId="14" xfId="0" applyNumberFormat="1" applyFont="1" applyFill="1" applyBorder="1"/>
    <xf numFmtId="165" fontId="12" fillId="5" borderId="14" xfId="0" applyNumberFormat="1" applyFont="1" applyFill="1" applyBorder="1"/>
    <xf numFmtId="165" fontId="12" fillId="10" borderId="14" xfId="0" applyNumberFormat="1" applyFont="1" applyFill="1" applyBorder="1"/>
    <xf numFmtId="165" fontId="12" fillId="11" borderId="14" xfId="0" applyNumberFormat="1" applyFont="1" applyFill="1" applyBorder="1"/>
    <xf numFmtId="2" fontId="12" fillId="2" borderId="14" xfId="0" applyNumberFormat="1" applyFont="1" applyFill="1" applyBorder="1" applyAlignment="1">
      <alignment horizontal="center"/>
    </xf>
    <xf numFmtId="2" fontId="12" fillId="13" borderId="14" xfId="0" applyNumberFormat="1" applyFont="1" applyFill="1" applyBorder="1" applyAlignment="1">
      <alignment horizontal="right"/>
    </xf>
    <xf numFmtId="2" fontId="12" fillId="2" borderId="14" xfId="0" applyNumberFormat="1" applyFont="1" applyFill="1" applyBorder="1" applyAlignment="1">
      <alignment horizontal="right"/>
    </xf>
    <xf numFmtId="2" fontId="12" fillId="0" borderId="23" xfId="0" applyNumberFormat="1" applyFont="1" applyBorder="1"/>
    <xf numFmtId="0" fontId="12" fillId="0" borderId="31" xfId="0" applyNumberFormat="1" applyFont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shrinkToFit="1"/>
    </xf>
    <xf numFmtId="0" fontId="9" fillId="0" borderId="11" xfId="0" applyFont="1" applyBorder="1" applyAlignment="1"/>
    <xf numFmtId="0" fontId="9" fillId="0" borderId="12" xfId="0" applyFont="1" applyBorder="1" applyAlignment="1"/>
    <xf numFmtId="0" fontId="6" fillId="0" borderId="28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1"/>
  <sheetViews>
    <sheetView tabSelected="1" topLeftCell="A712" zoomScale="115" zoomScaleNormal="115" workbookViewId="0">
      <selection activeCell="C2" sqref="C2"/>
    </sheetView>
  </sheetViews>
  <sheetFormatPr defaultRowHeight="12.95" customHeight="1" x14ac:dyDescent="0.25"/>
  <cols>
    <col min="1" max="1" width="8.5703125" customWidth="1"/>
    <col min="2" max="2" width="7.7109375" customWidth="1"/>
    <col min="3" max="3" width="62.42578125" customWidth="1"/>
    <col min="4" max="4" width="24.85546875" customWidth="1"/>
    <col min="5" max="5" width="22.28515625" customWidth="1"/>
    <col min="6" max="6" width="25.28515625" customWidth="1"/>
    <col min="7" max="7" width="19.42578125" customWidth="1"/>
    <col min="8" max="8" width="15.7109375" customWidth="1"/>
    <col min="9" max="9" width="16.42578125" customWidth="1"/>
    <col min="10" max="10" width="10" customWidth="1"/>
  </cols>
  <sheetData>
    <row r="1" spans="1:14" ht="12.95" customHeight="1" x14ac:dyDescent="0.3">
      <c r="A1" s="30"/>
      <c r="B1" s="30"/>
      <c r="C1" s="30"/>
      <c r="D1" s="30"/>
      <c r="E1" s="30"/>
      <c r="F1" s="30"/>
      <c r="G1" s="30"/>
      <c r="H1" s="30"/>
      <c r="I1" s="30"/>
    </row>
    <row r="2" spans="1:14" ht="12.95" customHeight="1" x14ac:dyDescent="0.3">
      <c r="A2" s="30"/>
      <c r="B2" s="239"/>
      <c r="C2" s="39"/>
      <c r="D2" s="36"/>
      <c r="E2" s="35"/>
      <c r="F2" s="35"/>
      <c r="G2" s="30"/>
      <c r="H2" s="30"/>
      <c r="I2" s="30"/>
    </row>
    <row r="3" spans="1:14" ht="12.95" customHeight="1" x14ac:dyDescent="0.3">
      <c r="A3" s="30"/>
      <c r="B3" s="36"/>
      <c r="C3" s="39"/>
      <c r="D3" s="36"/>
      <c r="E3" s="35"/>
      <c r="F3" s="35"/>
      <c r="G3" s="30"/>
      <c r="H3" s="30"/>
      <c r="I3" s="30"/>
    </row>
    <row r="4" spans="1:14" ht="12.95" customHeight="1" x14ac:dyDescent="0.3">
      <c r="A4" s="30"/>
      <c r="B4" s="239" t="s">
        <v>474</v>
      </c>
      <c r="C4" s="39"/>
      <c r="D4" s="36"/>
      <c r="E4" s="35"/>
      <c r="F4" s="35"/>
      <c r="G4" s="31"/>
      <c r="H4" s="31"/>
      <c r="I4" s="31"/>
      <c r="J4" s="5"/>
      <c r="K4" s="5"/>
      <c r="L4" s="5"/>
      <c r="M4" s="1"/>
      <c r="N4" s="1"/>
    </row>
    <row r="5" spans="1:14" ht="12.95" customHeight="1" x14ac:dyDescent="0.3">
      <c r="A5" s="30"/>
      <c r="B5" s="36" t="s">
        <v>0</v>
      </c>
      <c r="C5" s="39"/>
      <c r="D5" s="36"/>
      <c r="E5" s="35"/>
      <c r="F5" s="35"/>
      <c r="G5" s="31"/>
      <c r="H5" s="31"/>
      <c r="I5" s="31"/>
      <c r="J5" s="5"/>
      <c r="K5" s="5"/>
      <c r="L5" s="5"/>
      <c r="M5" s="1"/>
      <c r="N5" s="1"/>
    </row>
    <row r="6" spans="1:14" ht="12.95" customHeight="1" x14ac:dyDescent="0.3">
      <c r="A6" s="30"/>
      <c r="B6" s="36" t="s">
        <v>486</v>
      </c>
      <c r="C6" s="39"/>
      <c r="D6" s="36"/>
      <c r="E6" s="35"/>
      <c r="F6" s="35"/>
      <c r="G6" s="31"/>
      <c r="H6" s="31"/>
      <c r="I6" s="31"/>
      <c r="J6" s="5"/>
      <c r="K6" s="5"/>
      <c r="L6" s="5"/>
      <c r="M6" s="1"/>
      <c r="N6" s="1"/>
    </row>
    <row r="7" spans="1:14" ht="12.95" customHeight="1" x14ac:dyDescent="0.3">
      <c r="A7" s="30"/>
      <c r="B7" s="31"/>
      <c r="C7" s="31"/>
      <c r="D7" s="31"/>
      <c r="E7" s="31"/>
      <c r="F7" s="31"/>
      <c r="G7" s="31"/>
      <c r="H7" s="31"/>
      <c r="I7" s="31"/>
      <c r="J7" s="1"/>
      <c r="K7" s="1"/>
      <c r="L7" s="1"/>
      <c r="M7" s="1"/>
      <c r="N7" s="1"/>
    </row>
    <row r="8" spans="1:14" ht="12.95" customHeight="1" x14ac:dyDescent="0.3">
      <c r="A8" s="30"/>
      <c r="B8" s="30"/>
      <c r="C8" s="240"/>
      <c r="D8" s="30"/>
      <c r="E8" s="30"/>
      <c r="F8" s="30"/>
      <c r="G8" s="30"/>
      <c r="H8" s="30"/>
      <c r="I8" s="30"/>
    </row>
    <row r="9" spans="1:14" ht="12.95" customHeight="1" x14ac:dyDescent="0.3">
      <c r="A9" s="30"/>
      <c r="B9" s="31"/>
      <c r="C9" s="30"/>
      <c r="D9" s="30"/>
      <c r="E9" s="30"/>
      <c r="F9" s="30"/>
      <c r="G9" s="30"/>
      <c r="H9" s="30"/>
      <c r="I9" s="30"/>
    </row>
    <row r="10" spans="1:14" ht="12.95" customHeight="1" x14ac:dyDescent="0.45">
      <c r="A10" s="30"/>
      <c r="B10" s="30"/>
      <c r="C10" s="240" t="s">
        <v>492</v>
      </c>
      <c r="D10" s="241"/>
      <c r="E10" s="242"/>
      <c r="F10" s="241"/>
      <c r="G10" s="240"/>
      <c r="H10" s="241"/>
      <c r="I10" s="242"/>
      <c r="J10" s="3"/>
    </row>
    <row r="11" spans="1:14" ht="12.95" customHeight="1" x14ac:dyDescent="0.3">
      <c r="A11" s="30"/>
      <c r="B11" s="30"/>
      <c r="C11" s="240" t="s">
        <v>267</v>
      </c>
      <c r="D11" s="242"/>
      <c r="E11" s="242"/>
      <c r="F11" s="240"/>
      <c r="G11" s="240"/>
      <c r="H11" s="240"/>
      <c r="I11" s="240"/>
      <c r="J11" s="4"/>
      <c r="K11" s="2"/>
      <c r="L11" s="2"/>
    </row>
    <row r="12" spans="1:14" ht="12.95" customHeight="1" x14ac:dyDescent="0.45">
      <c r="A12" s="30"/>
      <c r="B12" s="30"/>
      <c r="C12" s="30"/>
      <c r="D12" s="242"/>
      <c r="E12" s="242"/>
      <c r="F12" s="242"/>
      <c r="G12" s="242"/>
      <c r="H12" s="242"/>
      <c r="I12" s="242"/>
      <c r="J12" s="3"/>
    </row>
    <row r="13" spans="1:14" ht="12.95" customHeight="1" x14ac:dyDescent="0.3">
      <c r="A13" s="32" t="s">
        <v>1</v>
      </c>
      <c r="B13" s="33" t="s">
        <v>2</v>
      </c>
      <c r="C13" s="34"/>
      <c r="D13" s="35"/>
      <c r="E13" s="30"/>
      <c r="F13" s="30"/>
      <c r="G13" s="30"/>
      <c r="H13" s="30"/>
      <c r="I13" s="30"/>
      <c r="J13" s="8"/>
      <c r="K13" s="8"/>
    </row>
    <row r="14" spans="1:14" ht="12.95" customHeight="1" x14ac:dyDescent="0.3">
      <c r="A14" s="36"/>
      <c r="B14" s="37"/>
      <c r="C14" s="38"/>
      <c r="D14" s="35"/>
      <c r="E14" s="30"/>
      <c r="F14" s="30"/>
      <c r="G14" s="30"/>
      <c r="H14" s="30"/>
      <c r="I14" s="30"/>
      <c r="J14" s="8"/>
      <c r="K14" s="8"/>
    </row>
    <row r="15" spans="1:14" ht="12.95" customHeight="1" x14ac:dyDescent="0.3">
      <c r="A15" s="36"/>
      <c r="B15" s="39"/>
      <c r="C15" s="40" t="s">
        <v>3</v>
      </c>
      <c r="D15" s="35"/>
      <c r="E15" s="30"/>
      <c r="F15" s="30"/>
      <c r="G15" s="30"/>
      <c r="H15" s="30"/>
      <c r="I15" s="30"/>
      <c r="J15" s="8"/>
      <c r="K15" s="8"/>
    </row>
    <row r="16" spans="1:14" ht="12.95" customHeight="1" x14ac:dyDescent="0.3">
      <c r="A16" s="36"/>
      <c r="B16" s="39"/>
      <c r="C16" s="38"/>
      <c r="D16" s="35"/>
      <c r="E16" s="30"/>
      <c r="F16" s="30"/>
      <c r="G16" s="30"/>
      <c r="H16" s="30"/>
      <c r="I16" s="30"/>
      <c r="J16" s="8"/>
      <c r="K16" s="8"/>
    </row>
    <row r="17" spans="1:11" ht="12.95" customHeight="1" x14ac:dyDescent="0.3">
      <c r="A17" s="41"/>
      <c r="B17" s="42" t="s">
        <v>475</v>
      </c>
      <c r="C17" s="38"/>
      <c r="D17" s="35"/>
      <c r="E17" s="30"/>
      <c r="F17" s="30"/>
      <c r="G17" s="30"/>
      <c r="H17" s="30"/>
      <c r="I17" s="30"/>
      <c r="J17" s="8"/>
      <c r="K17" s="8"/>
    </row>
    <row r="18" spans="1:11" ht="12.95" customHeight="1" thickBot="1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8"/>
      <c r="K18" s="8"/>
    </row>
    <row r="19" spans="1:11" ht="12.95" customHeight="1" x14ac:dyDescent="0.3">
      <c r="A19" s="43"/>
      <c r="B19" s="44"/>
      <c r="C19" s="45"/>
      <c r="D19" s="389" t="s">
        <v>374</v>
      </c>
      <c r="E19" s="46" t="s">
        <v>371</v>
      </c>
      <c r="F19" s="389" t="s">
        <v>481</v>
      </c>
      <c r="G19" s="47" t="s">
        <v>4</v>
      </c>
      <c r="H19" s="8"/>
    </row>
    <row r="20" spans="1:11" ht="12.95" customHeight="1" x14ac:dyDescent="0.3">
      <c r="A20" s="48"/>
      <c r="B20" s="49"/>
      <c r="C20" s="50"/>
      <c r="D20" s="51">
        <v>1</v>
      </c>
      <c r="E20" s="51" t="s">
        <v>372</v>
      </c>
      <c r="F20" s="390">
        <v>2</v>
      </c>
      <c r="G20" s="52" t="s">
        <v>79</v>
      </c>
      <c r="H20" s="8"/>
    </row>
    <row r="21" spans="1:11" ht="15" customHeight="1" x14ac:dyDescent="0.3">
      <c r="A21" s="53"/>
      <c r="B21" s="54" t="s">
        <v>5</v>
      </c>
      <c r="C21" s="55" t="s">
        <v>6</v>
      </c>
      <c r="D21" s="56"/>
      <c r="E21" s="56"/>
      <c r="F21" s="56"/>
      <c r="G21" s="57"/>
      <c r="H21" s="8"/>
    </row>
    <row r="22" spans="1:11" ht="15" customHeight="1" x14ac:dyDescent="0.3">
      <c r="A22" s="58"/>
      <c r="B22" s="59" t="s">
        <v>7</v>
      </c>
      <c r="C22" s="60" t="s">
        <v>8</v>
      </c>
      <c r="D22" s="61">
        <v>14857461</v>
      </c>
      <c r="E22" s="61">
        <f>E75</f>
        <v>-1250805</v>
      </c>
      <c r="F22" s="61">
        <f>F75</f>
        <v>13606656</v>
      </c>
      <c r="G22" s="362">
        <f>F22/D22*100</f>
        <v>91.581300465806365</v>
      </c>
      <c r="H22" s="8"/>
    </row>
    <row r="23" spans="1:11" ht="15" customHeight="1" x14ac:dyDescent="0.3">
      <c r="A23" s="58"/>
      <c r="B23" s="59" t="s">
        <v>9</v>
      </c>
      <c r="C23" s="60" t="s">
        <v>10</v>
      </c>
      <c r="D23" s="61">
        <f>D104</f>
        <v>1600000</v>
      </c>
      <c r="E23" s="61">
        <f>E104</f>
        <v>-650000</v>
      </c>
      <c r="F23" s="61">
        <f>F104</f>
        <v>950000</v>
      </c>
      <c r="G23" s="362">
        <f t="shared" ref="G23:G28" si="0">F23/D23*100</f>
        <v>59.375</v>
      </c>
      <c r="H23" s="8"/>
    </row>
    <row r="24" spans="1:11" ht="15" customHeight="1" x14ac:dyDescent="0.3">
      <c r="A24" s="363"/>
      <c r="B24" s="364"/>
      <c r="C24" s="365" t="s">
        <v>11</v>
      </c>
      <c r="D24" s="366">
        <f>D22+D23</f>
        <v>16457461</v>
      </c>
      <c r="E24" s="366">
        <f>E22+E23</f>
        <v>-1900805</v>
      </c>
      <c r="F24" s="366">
        <f>F22+F23</f>
        <v>14556656</v>
      </c>
      <c r="G24" s="367">
        <f t="shared" si="0"/>
        <v>88.450192894274522</v>
      </c>
      <c r="H24" s="8"/>
    </row>
    <row r="25" spans="1:11" ht="15" customHeight="1" x14ac:dyDescent="0.3">
      <c r="A25" s="58"/>
      <c r="B25" s="59" t="s">
        <v>12</v>
      </c>
      <c r="C25" s="60" t="s">
        <v>13</v>
      </c>
      <c r="D25" s="61">
        <v>12991434</v>
      </c>
      <c r="E25" s="61">
        <f>F25-D25</f>
        <v>-800763</v>
      </c>
      <c r="F25" s="61">
        <f>F133</f>
        <v>12190671</v>
      </c>
      <c r="G25" s="362">
        <f t="shared" si="0"/>
        <v>93.836223160584126</v>
      </c>
      <c r="H25" s="8"/>
    </row>
    <row r="26" spans="1:11" ht="15" customHeight="1" x14ac:dyDescent="0.3">
      <c r="A26" s="58"/>
      <c r="B26" s="59" t="s">
        <v>14</v>
      </c>
      <c r="C26" s="60" t="s">
        <v>15</v>
      </c>
      <c r="D26" s="61">
        <v>3894430</v>
      </c>
      <c r="E26" s="61">
        <f>F26-D26</f>
        <v>-1779207</v>
      </c>
      <c r="F26" s="61">
        <f>F164</f>
        <v>2115223</v>
      </c>
      <c r="G26" s="362">
        <f t="shared" si="0"/>
        <v>54.314058796794399</v>
      </c>
      <c r="H26" s="8"/>
    </row>
    <row r="27" spans="1:11" ht="15" customHeight="1" x14ac:dyDescent="0.3">
      <c r="A27" s="363"/>
      <c r="B27" s="364"/>
      <c r="C27" s="365" t="s">
        <v>16</v>
      </c>
      <c r="D27" s="366">
        <f>D25+D26</f>
        <v>16885864</v>
      </c>
      <c r="E27" s="366">
        <f>E25+E26</f>
        <v>-2579970</v>
      </c>
      <c r="F27" s="366">
        <f>F25+F26</f>
        <v>14305894</v>
      </c>
      <c r="G27" s="367">
        <f t="shared" si="0"/>
        <v>84.72112531523409</v>
      </c>
      <c r="H27" s="8"/>
    </row>
    <row r="28" spans="1:11" ht="15" customHeight="1" x14ac:dyDescent="0.3">
      <c r="A28" s="368"/>
      <c r="B28" s="369"/>
      <c r="C28" s="365" t="s">
        <v>17</v>
      </c>
      <c r="D28" s="366">
        <f>D24-D27</f>
        <v>-428403</v>
      </c>
      <c r="E28" s="366">
        <f>E24-E27</f>
        <v>679165</v>
      </c>
      <c r="F28" s="366">
        <f>F24-F27</f>
        <v>250762</v>
      </c>
      <c r="G28" s="367">
        <f t="shared" si="0"/>
        <v>-58.534137249272298</v>
      </c>
      <c r="H28" s="8"/>
    </row>
    <row r="29" spans="1:11" ht="15" customHeight="1" x14ac:dyDescent="0.3">
      <c r="A29" s="312"/>
      <c r="B29" s="54" t="s">
        <v>18</v>
      </c>
      <c r="C29" s="55" t="s">
        <v>19</v>
      </c>
      <c r="D29" s="313"/>
      <c r="E29" s="313"/>
      <c r="F29" s="314"/>
      <c r="G29" s="315"/>
      <c r="H29" s="8"/>
    </row>
    <row r="30" spans="1:11" ht="15" customHeight="1" x14ac:dyDescent="0.3">
      <c r="A30" s="58"/>
      <c r="B30" s="59" t="s">
        <v>202</v>
      </c>
      <c r="C30" s="60" t="s">
        <v>20</v>
      </c>
      <c r="D30" s="62">
        <v>960000</v>
      </c>
      <c r="E30" s="62">
        <v>0</v>
      </c>
      <c r="F30" s="62">
        <f>F286</f>
        <v>960000</v>
      </c>
      <c r="G30" s="370">
        <f>F30/D30*100</f>
        <v>100</v>
      </c>
      <c r="H30" s="8"/>
    </row>
    <row r="31" spans="1:11" ht="15" customHeight="1" x14ac:dyDescent="0.3">
      <c r="A31" s="58"/>
      <c r="B31" s="59" t="s">
        <v>208</v>
      </c>
      <c r="C31" s="60" t="s">
        <v>21</v>
      </c>
      <c r="D31" s="62">
        <v>444445</v>
      </c>
      <c r="E31" s="62">
        <v>0</v>
      </c>
      <c r="F31" s="62">
        <f>F290</f>
        <v>444445</v>
      </c>
      <c r="G31" s="370">
        <f>F31/D31*100</f>
        <v>100</v>
      </c>
      <c r="H31" s="8"/>
    </row>
    <row r="32" spans="1:11" ht="15" customHeight="1" x14ac:dyDescent="0.3">
      <c r="A32" s="363"/>
      <c r="B32" s="364"/>
      <c r="C32" s="365" t="s">
        <v>22</v>
      </c>
      <c r="D32" s="366">
        <v>515555</v>
      </c>
      <c r="E32" s="366">
        <f>E30-E31</f>
        <v>0</v>
      </c>
      <c r="F32" s="366">
        <f>F30-F31</f>
        <v>515555</v>
      </c>
      <c r="G32" s="371">
        <f>F32/D32*100</f>
        <v>100</v>
      </c>
      <c r="H32" s="8"/>
    </row>
    <row r="33" spans="1:9" ht="15" customHeight="1" x14ac:dyDescent="0.3">
      <c r="A33" s="312"/>
      <c r="B33" s="54" t="s">
        <v>23</v>
      </c>
      <c r="C33" s="391" t="s">
        <v>24</v>
      </c>
      <c r="D33" s="392"/>
      <c r="E33" s="392"/>
      <c r="F33" s="392"/>
      <c r="G33" s="393"/>
      <c r="H33" s="7"/>
      <c r="I33" s="8"/>
    </row>
    <row r="34" spans="1:9" ht="15" customHeight="1" x14ac:dyDescent="0.3">
      <c r="A34" s="317"/>
      <c r="B34" s="316"/>
      <c r="C34" s="218" t="s">
        <v>469</v>
      </c>
      <c r="D34" s="327">
        <v>-2176844</v>
      </c>
      <c r="E34" s="327">
        <f>F34-D34</f>
        <v>191000</v>
      </c>
      <c r="F34" s="327">
        <v>-1985844</v>
      </c>
      <c r="G34" s="328"/>
      <c r="H34" s="7"/>
      <c r="I34" s="8"/>
    </row>
    <row r="35" spans="1:9" ht="15" customHeight="1" x14ac:dyDescent="0.3">
      <c r="A35" s="317"/>
      <c r="B35" s="316"/>
      <c r="C35" s="218" t="s">
        <v>470</v>
      </c>
      <c r="D35" s="327">
        <v>201003</v>
      </c>
      <c r="E35" s="327">
        <f>F35-D35</f>
        <v>-191000</v>
      </c>
      <c r="F35" s="327">
        <v>10003</v>
      </c>
      <c r="G35" s="328"/>
      <c r="H35" s="7"/>
      <c r="I35" s="8"/>
    </row>
    <row r="36" spans="1:9" ht="15" customHeight="1" x14ac:dyDescent="0.3">
      <c r="A36" s="317"/>
      <c r="B36" s="316"/>
      <c r="C36" s="218" t="s">
        <v>473</v>
      </c>
      <c r="D36" s="327">
        <v>-288155</v>
      </c>
      <c r="E36" s="327">
        <f>F36-D36</f>
        <v>-488165</v>
      </c>
      <c r="F36" s="327">
        <v>-776320</v>
      </c>
      <c r="G36" s="328"/>
      <c r="H36" s="7"/>
      <c r="I36" s="8"/>
    </row>
    <row r="37" spans="1:9" ht="15" customHeight="1" x14ac:dyDescent="0.3">
      <c r="A37" s="323"/>
      <c r="B37" s="324"/>
      <c r="C37" s="325" t="s">
        <v>472</v>
      </c>
      <c r="D37" s="329">
        <v>-1888689</v>
      </c>
      <c r="E37" s="329">
        <f>F37-D37</f>
        <v>679165</v>
      </c>
      <c r="F37" s="329">
        <f>F34-F36</f>
        <v>-1209524</v>
      </c>
      <c r="G37" s="330"/>
      <c r="H37" s="7"/>
      <c r="I37" s="8"/>
    </row>
    <row r="38" spans="1:9" ht="15" customHeight="1" thickBot="1" x14ac:dyDescent="0.35">
      <c r="A38" s="318"/>
      <c r="B38" s="319"/>
      <c r="C38" s="320" t="s">
        <v>471</v>
      </c>
      <c r="D38" s="326">
        <f>D28+D32+D34-D37+D35</f>
        <v>0</v>
      </c>
      <c r="E38" s="321"/>
      <c r="F38" s="326">
        <f>F28+F32+F34+F35-F37</f>
        <v>0</v>
      </c>
      <c r="G38" s="322"/>
      <c r="H38" s="7"/>
      <c r="I38" s="8"/>
    </row>
    <row r="39" spans="1:9" ht="15" customHeight="1" x14ac:dyDescent="0.3">
      <c r="A39" s="301"/>
      <c r="B39" s="331"/>
      <c r="C39" s="303"/>
      <c r="D39" s="332"/>
      <c r="E39" s="304"/>
      <c r="F39" s="332"/>
      <c r="G39" s="304"/>
      <c r="H39" s="7"/>
      <c r="I39" s="8"/>
    </row>
    <row r="40" spans="1:9" ht="15" customHeight="1" x14ac:dyDescent="0.3">
      <c r="A40" s="301"/>
      <c r="B40" s="331"/>
      <c r="C40" s="303"/>
      <c r="D40" s="332"/>
      <c r="E40" s="304"/>
      <c r="F40" s="332"/>
      <c r="G40" s="304"/>
      <c r="H40" s="7"/>
      <c r="I40" s="8"/>
    </row>
    <row r="41" spans="1:9" ht="15" customHeight="1" x14ac:dyDescent="0.3">
      <c r="A41" s="301"/>
      <c r="B41" s="331"/>
      <c r="C41" s="303"/>
      <c r="D41" s="332"/>
      <c r="E41" s="304"/>
      <c r="F41" s="332"/>
      <c r="G41" s="304"/>
      <c r="H41" s="7"/>
      <c r="I41" s="8"/>
    </row>
    <row r="42" spans="1:9" ht="15" customHeight="1" x14ac:dyDescent="0.3">
      <c r="A42" s="301"/>
      <c r="B42" s="331"/>
      <c r="C42" s="303"/>
      <c r="D42" s="332"/>
      <c r="E42" s="304"/>
      <c r="F42" s="332"/>
      <c r="G42" s="304"/>
      <c r="H42" s="7"/>
      <c r="I42" s="8"/>
    </row>
    <row r="43" spans="1:9" ht="15" customHeight="1" x14ac:dyDescent="0.3">
      <c r="A43" s="301"/>
      <c r="B43" s="331"/>
      <c r="C43" s="303"/>
      <c r="D43" s="332"/>
      <c r="E43" s="304"/>
      <c r="F43" s="332"/>
      <c r="G43" s="304"/>
      <c r="H43" s="7"/>
      <c r="I43" s="8"/>
    </row>
    <row r="44" spans="1:9" ht="15" customHeight="1" x14ac:dyDescent="0.3">
      <c r="A44" s="301"/>
      <c r="B44" s="331"/>
      <c r="C44" s="303"/>
      <c r="D44" s="332"/>
      <c r="E44" s="304"/>
      <c r="F44" s="332"/>
      <c r="G44" s="304"/>
      <c r="H44" s="7"/>
      <c r="I44" s="8"/>
    </row>
    <row r="45" spans="1:9" ht="15" customHeight="1" x14ac:dyDescent="0.3">
      <c r="A45" s="301"/>
      <c r="B45" s="331"/>
      <c r="C45" s="303"/>
      <c r="D45" s="332"/>
      <c r="E45" s="304"/>
      <c r="F45" s="332"/>
      <c r="G45" s="304"/>
      <c r="H45" s="7"/>
      <c r="I45" s="8"/>
    </row>
    <row r="46" spans="1:9" ht="15" customHeight="1" x14ac:dyDescent="0.3">
      <c r="A46" s="301"/>
      <c r="B46" s="331"/>
      <c r="C46" s="303"/>
      <c r="D46" s="332"/>
      <c r="E46" s="304"/>
      <c r="F46" s="332"/>
      <c r="G46" s="304"/>
      <c r="H46" s="7"/>
      <c r="I46" s="8"/>
    </row>
    <row r="47" spans="1:9" ht="15" customHeight="1" x14ac:dyDescent="0.3">
      <c r="A47" s="301"/>
      <c r="B47" s="331"/>
      <c r="C47" s="303"/>
      <c r="D47" s="332"/>
      <c r="E47" s="304"/>
      <c r="F47" s="332"/>
      <c r="G47" s="304"/>
      <c r="H47" s="7"/>
      <c r="I47" s="8"/>
    </row>
    <row r="48" spans="1:9" ht="15" customHeight="1" x14ac:dyDescent="0.3">
      <c r="A48" s="301"/>
      <c r="B48" s="331"/>
      <c r="C48" s="303"/>
      <c r="D48" s="332"/>
      <c r="E48" s="304"/>
      <c r="F48" s="332"/>
      <c r="G48" s="304"/>
      <c r="H48" s="7"/>
      <c r="I48" s="8"/>
    </row>
    <row r="49" spans="1:9" ht="15" customHeight="1" x14ac:dyDescent="0.3">
      <c r="A49" s="301"/>
      <c r="B49" s="331"/>
      <c r="C49" s="303"/>
      <c r="D49" s="332"/>
      <c r="E49" s="304"/>
      <c r="F49" s="332"/>
      <c r="G49" s="304"/>
      <c r="H49" s="7"/>
      <c r="I49" s="8"/>
    </row>
    <row r="50" spans="1:9" ht="15" customHeight="1" x14ac:dyDescent="0.3">
      <c r="A50" s="301"/>
      <c r="B50" s="331"/>
      <c r="C50" s="303"/>
      <c r="D50" s="332"/>
      <c r="E50" s="304"/>
      <c r="F50" s="332"/>
      <c r="G50" s="304"/>
      <c r="H50" s="7"/>
      <c r="I50" s="8"/>
    </row>
    <row r="51" spans="1:9" ht="15" customHeight="1" x14ac:dyDescent="0.3">
      <c r="A51" s="301"/>
      <c r="B51" s="331"/>
      <c r="C51" s="303"/>
      <c r="D51" s="332"/>
      <c r="E51" s="304"/>
      <c r="F51" s="332"/>
      <c r="G51" s="304"/>
      <c r="H51" s="7"/>
      <c r="I51" s="8"/>
    </row>
    <row r="52" spans="1:9" ht="15" customHeight="1" x14ac:dyDescent="0.3">
      <c r="A52" s="301"/>
      <c r="B52" s="331"/>
      <c r="C52" s="303"/>
      <c r="D52" s="332"/>
      <c r="E52" s="304"/>
      <c r="F52" s="332"/>
      <c r="G52" s="304"/>
      <c r="H52" s="7"/>
      <c r="I52" s="8"/>
    </row>
    <row r="53" spans="1:9" ht="15" customHeight="1" x14ac:dyDescent="0.3">
      <c r="A53" s="301"/>
      <c r="B53" s="331"/>
      <c r="C53" s="303"/>
      <c r="D53" s="332"/>
      <c r="E53" s="304"/>
      <c r="F53" s="332"/>
      <c r="G53" s="304"/>
      <c r="H53" s="7"/>
      <c r="I53" s="8"/>
    </row>
    <row r="54" spans="1:9" ht="15" customHeight="1" x14ac:dyDescent="0.3">
      <c r="A54" s="301"/>
      <c r="B54" s="331"/>
      <c r="C54" s="303"/>
      <c r="D54" s="332"/>
      <c r="E54" s="304"/>
      <c r="F54" s="332"/>
      <c r="G54" s="304"/>
      <c r="H54" s="7"/>
      <c r="I54" s="8"/>
    </row>
    <row r="55" spans="1:9" ht="15" customHeight="1" x14ac:dyDescent="0.3">
      <c r="A55" s="301"/>
      <c r="B55" s="331"/>
      <c r="C55" s="303"/>
      <c r="D55" s="332"/>
      <c r="E55" s="304"/>
      <c r="F55" s="332"/>
      <c r="G55" s="304"/>
      <c r="H55" s="7"/>
      <c r="I55" s="8"/>
    </row>
    <row r="56" spans="1:9" ht="15" customHeight="1" x14ac:dyDescent="0.3">
      <c r="A56" s="301"/>
      <c r="B56" s="331"/>
      <c r="C56" s="303"/>
      <c r="D56" s="332"/>
      <c r="E56" s="304"/>
      <c r="F56" s="332"/>
      <c r="G56" s="304"/>
      <c r="H56" s="7"/>
      <c r="I56" s="8"/>
    </row>
    <row r="57" spans="1:9" ht="15" customHeight="1" x14ac:dyDescent="0.3">
      <c r="A57" s="301"/>
      <c r="B57" s="331"/>
      <c r="C57" s="303"/>
      <c r="D57" s="332"/>
      <c r="E57" s="304"/>
      <c r="F57" s="332"/>
      <c r="G57" s="304"/>
      <c r="H57" s="7"/>
      <c r="I57" s="8"/>
    </row>
    <row r="58" spans="1:9" ht="15" customHeight="1" x14ac:dyDescent="0.3">
      <c r="A58" s="301"/>
      <c r="B58" s="331"/>
      <c r="C58" s="303"/>
      <c r="D58" s="332"/>
      <c r="E58" s="304"/>
      <c r="F58" s="332"/>
      <c r="G58" s="304"/>
      <c r="H58" s="7"/>
      <c r="I58" s="8"/>
    </row>
    <row r="59" spans="1:9" ht="15" customHeight="1" x14ac:dyDescent="0.3">
      <c r="A59" s="301"/>
      <c r="B59" s="331"/>
      <c r="C59" s="303"/>
      <c r="D59" s="332"/>
      <c r="E59" s="304"/>
      <c r="F59" s="332"/>
      <c r="G59" s="304"/>
      <c r="H59" s="7"/>
      <c r="I59" s="8"/>
    </row>
    <row r="60" spans="1:9" ht="15" customHeight="1" x14ac:dyDescent="0.3">
      <c r="A60" s="301"/>
      <c r="B60" s="331"/>
      <c r="C60" s="303"/>
      <c r="D60" s="332"/>
      <c r="E60" s="304"/>
      <c r="F60" s="332"/>
      <c r="G60" s="304"/>
      <c r="H60" s="7"/>
      <c r="I60" s="8"/>
    </row>
    <row r="61" spans="1:9" ht="15" customHeight="1" x14ac:dyDescent="0.3">
      <c r="A61" s="301"/>
      <c r="B61" s="331"/>
      <c r="C61" s="303"/>
      <c r="D61" s="332"/>
      <c r="E61" s="304"/>
      <c r="F61" s="332"/>
      <c r="G61" s="304"/>
      <c r="H61" s="7"/>
      <c r="I61" s="8"/>
    </row>
    <row r="62" spans="1:9" ht="15" customHeight="1" x14ac:dyDescent="0.3">
      <c r="A62" s="301"/>
      <c r="B62" s="331"/>
      <c r="C62" s="303"/>
      <c r="D62" s="332"/>
      <c r="E62" s="304"/>
      <c r="F62" s="332"/>
      <c r="G62" s="304"/>
      <c r="H62" s="7"/>
      <c r="I62" s="8"/>
    </row>
    <row r="63" spans="1:9" ht="15" customHeight="1" x14ac:dyDescent="0.3">
      <c r="A63" s="301"/>
      <c r="B63" s="331"/>
      <c r="C63" s="303"/>
      <c r="D63" s="332"/>
      <c r="E63" s="304"/>
      <c r="F63" s="332"/>
      <c r="G63" s="304"/>
      <c r="H63" s="7"/>
      <c r="I63" s="8"/>
    </row>
    <row r="64" spans="1:9" ht="24.75" customHeight="1" x14ac:dyDescent="0.3">
      <c r="A64" s="301"/>
      <c r="B64" s="331"/>
      <c r="C64" s="303"/>
      <c r="D64" s="332"/>
      <c r="E64" s="304"/>
      <c r="F64" s="332"/>
      <c r="G64" s="304"/>
      <c r="H64" s="7"/>
      <c r="I64" s="8"/>
    </row>
    <row r="65" spans="1:11" ht="12.95" customHeight="1" x14ac:dyDescent="0.3">
      <c r="A65" s="66"/>
      <c r="B65" s="30"/>
      <c r="C65" s="68" t="s">
        <v>25</v>
      </c>
      <c r="D65" s="30"/>
      <c r="E65" s="67"/>
      <c r="F65" s="67"/>
      <c r="G65" s="67"/>
      <c r="H65" s="67"/>
      <c r="I65" s="67"/>
      <c r="J65" s="7"/>
      <c r="K65" s="8"/>
    </row>
    <row r="66" spans="1:11" ht="12.95" customHeight="1" x14ac:dyDescent="0.3">
      <c r="A66" s="66"/>
      <c r="B66" s="30"/>
      <c r="C66" s="30"/>
      <c r="D66" s="30"/>
      <c r="E66" s="67"/>
      <c r="F66" s="67"/>
      <c r="G66" s="67"/>
      <c r="H66" s="67"/>
      <c r="I66" s="67"/>
      <c r="J66" s="7"/>
      <c r="K66" s="8"/>
    </row>
    <row r="67" spans="1:11" ht="12.95" customHeight="1" x14ac:dyDescent="0.3">
      <c r="A67" s="66"/>
      <c r="B67" s="36" t="s">
        <v>476</v>
      </c>
      <c r="C67" s="30"/>
      <c r="D67" s="30"/>
      <c r="E67" s="67"/>
      <c r="F67" s="67"/>
      <c r="G67" s="67"/>
      <c r="H67" s="67"/>
      <c r="I67" s="67"/>
      <c r="J67" s="7"/>
      <c r="K67" s="8"/>
    </row>
    <row r="68" spans="1:11" ht="12.95" customHeight="1" x14ac:dyDescent="0.3">
      <c r="A68" s="30"/>
      <c r="B68" s="36" t="s">
        <v>268</v>
      </c>
      <c r="C68" s="30"/>
      <c r="D68" s="30"/>
      <c r="E68" s="30"/>
      <c r="F68" s="30"/>
      <c r="G68" s="30"/>
      <c r="H68" s="67"/>
      <c r="I68" s="67"/>
      <c r="J68" s="7"/>
      <c r="K68" s="8"/>
    </row>
    <row r="69" spans="1:11" ht="12.95" customHeight="1" x14ac:dyDescent="0.3">
      <c r="A69" s="30"/>
      <c r="B69" s="30"/>
      <c r="C69" s="30"/>
      <c r="D69" s="30"/>
      <c r="E69" s="30"/>
      <c r="F69" s="30"/>
      <c r="G69" s="30"/>
      <c r="H69" s="67"/>
      <c r="I69" s="67"/>
      <c r="J69" s="7"/>
      <c r="K69" s="8"/>
    </row>
    <row r="70" spans="1:11" ht="12.95" customHeight="1" x14ac:dyDescent="0.3">
      <c r="A70" s="69"/>
      <c r="B70" s="59"/>
      <c r="C70" s="70" t="s">
        <v>26</v>
      </c>
      <c r="D70" s="71" t="s">
        <v>374</v>
      </c>
      <c r="E70" s="71" t="s">
        <v>459</v>
      </c>
      <c r="F70" s="71" t="s">
        <v>481</v>
      </c>
      <c r="G70" s="72" t="s">
        <v>4</v>
      </c>
      <c r="H70" s="30"/>
      <c r="I70" s="30"/>
      <c r="J70" s="8"/>
      <c r="K70" s="8"/>
    </row>
    <row r="71" spans="1:11" ht="12.95" customHeight="1" x14ac:dyDescent="0.3">
      <c r="A71" s="69"/>
      <c r="B71" s="59"/>
      <c r="C71" s="73"/>
      <c r="D71" s="71">
        <v>1</v>
      </c>
      <c r="E71" s="71" t="s">
        <v>372</v>
      </c>
      <c r="F71" s="71">
        <v>2</v>
      </c>
      <c r="G71" s="63" t="s">
        <v>265</v>
      </c>
      <c r="H71" s="30"/>
      <c r="I71" s="30"/>
      <c r="J71" s="8"/>
      <c r="K71" s="8"/>
    </row>
    <row r="72" spans="1:11" ht="12.95" customHeight="1" x14ac:dyDescent="0.3">
      <c r="A72" s="74"/>
      <c r="B72" s="75"/>
      <c r="C72" s="76" t="s">
        <v>27</v>
      </c>
      <c r="D72" s="77"/>
      <c r="E72" s="77"/>
      <c r="F72" s="77"/>
      <c r="G72" s="78"/>
      <c r="H72" s="8"/>
    </row>
    <row r="73" spans="1:11" ht="12.95" customHeight="1" x14ac:dyDescent="0.3">
      <c r="A73" s="79"/>
      <c r="B73" s="80"/>
      <c r="C73" s="81" t="s">
        <v>28</v>
      </c>
      <c r="D73" s="82">
        <f>D75+D104</f>
        <v>16457461</v>
      </c>
      <c r="E73" s="103">
        <f>F73-D73</f>
        <v>-1900805</v>
      </c>
      <c r="F73" s="82">
        <f>F75+F104</f>
        <v>14556656</v>
      </c>
      <c r="G73" s="374">
        <f>F73/D73*100</f>
        <v>88.450192894274522</v>
      </c>
      <c r="H73" s="8"/>
    </row>
    <row r="74" spans="1:11" ht="12.95" customHeight="1" x14ac:dyDescent="0.3">
      <c r="A74" s="83"/>
      <c r="B74" s="84" t="s">
        <v>29</v>
      </c>
      <c r="C74" s="85" t="s">
        <v>30</v>
      </c>
      <c r="D74" s="86"/>
      <c r="E74" s="373"/>
      <c r="F74" s="86"/>
      <c r="G74" s="379"/>
      <c r="H74" s="8"/>
    </row>
    <row r="75" spans="1:11" ht="12.95" customHeight="1" x14ac:dyDescent="0.3">
      <c r="A75" s="88"/>
      <c r="B75" s="89">
        <v>6</v>
      </c>
      <c r="C75" s="90" t="s">
        <v>31</v>
      </c>
      <c r="D75" s="91">
        <f>D76+D80+D87+D90+D94+D97</f>
        <v>14857461</v>
      </c>
      <c r="E75" s="372">
        <f t="shared" ref="E75:E98" si="1">F75-D75</f>
        <v>-1250805</v>
      </c>
      <c r="F75" s="91">
        <f>F76+F80+F87+F90+F94+F97</f>
        <v>13606656</v>
      </c>
      <c r="G75" s="380">
        <f t="shared" ref="G75:G98" si="2">F75/D75*100</f>
        <v>91.581300465806365</v>
      </c>
      <c r="H75" s="8"/>
    </row>
    <row r="76" spans="1:11" ht="12.95" customHeight="1" x14ac:dyDescent="0.3">
      <c r="A76" s="197"/>
      <c r="B76" s="198" t="s">
        <v>32</v>
      </c>
      <c r="C76" s="199" t="s">
        <v>33</v>
      </c>
      <c r="D76" s="296">
        <f>D77+D78+D79</f>
        <v>7284187</v>
      </c>
      <c r="E76" s="311">
        <f t="shared" si="1"/>
        <v>785813</v>
      </c>
      <c r="F76" s="296">
        <f>F77+F78+F79</f>
        <v>8070000</v>
      </c>
      <c r="G76" s="377">
        <f t="shared" si="2"/>
        <v>110.78793007373369</v>
      </c>
      <c r="H76" s="8"/>
    </row>
    <row r="77" spans="1:11" ht="12.95" customHeight="1" x14ac:dyDescent="0.3">
      <c r="A77" s="202"/>
      <c r="B77" s="203" t="s">
        <v>34</v>
      </c>
      <c r="C77" s="204" t="s">
        <v>35</v>
      </c>
      <c r="D77" s="297">
        <v>5648000</v>
      </c>
      <c r="E77" s="297">
        <f t="shared" si="1"/>
        <v>502000</v>
      </c>
      <c r="F77" s="297">
        <v>6150000</v>
      </c>
      <c r="G77" s="378">
        <f t="shared" si="2"/>
        <v>108.88810198300283</v>
      </c>
      <c r="H77" s="8"/>
    </row>
    <row r="78" spans="1:11" ht="12.95" customHeight="1" x14ac:dyDescent="0.3">
      <c r="A78" s="202"/>
      <c r="B78" s="203" t="s">
        <v>36</v>
      </c>
      <c r="C78" s="204" t="s">
        <v>37</v>
      </c>
      <c r="D78" s="297">
        <v>1534187</v>
      </c>
      <c r="E78" s="297">
        <f t="shared" si="1"/>
        <v>259813</v>
      </c>
      <c r="F78" s="297">
        <v>1794000</v>
      </c>
      <c r="G78" s="378">
        <f t="shared" si="2"/>
        <v>116.93489776669989</v>
      </c>
      <c r="H78" s="8"/>
    </row>
    <row r="79" spans="1:11" ht="12.95" customHeight="1" x14ac:dyDescent="0.3">
      <c r="A79" s="202"/>
      <c r="B79" s="203" t="s">
        <v>38</v>
      </c>
      <c r="C79" s="204" t="s">
        <v>39</v>
      </c>
      <c r="D79" s="297">
        <v>102000</v>
      </c>
      <c r="E79" s="297">
        <f t="shared" si="1"/>
        <v>24000</v>
      </c>
      <c r="F79" s="297">
        <v>126000</v>
      </c>
      <c r="G79" s="378">
        <f t="shared" si="2"/>
        <v>123.52941176470588</v>
      </c>
      <c r="H79" s="8"/>
    </row>
    <row r="80" spans="1:11" ht="12.95" customHeight="1" x14ac:dyDescent="0.3">
      <c r="A80" s="299"/>
      <c r="B80" s="198" t="s">
        <v>40</v>
      </c>
      <c r="C80" s="300" t="s">
        <v>41</v>
      </c>
      <c r="D80" s="296">
        <f>D82+D83+D84+D85+D86+D81</f>
        <v>3209277</v>
      </c>
      <c r="E80" s="311">
        <f t="shared" si="1"/>
        <v>-1424505</v>
      </c>
      <c r="F80" s="296">
        <f>F82+F83+F84+F85+F86+F81</f>
        <v>1784772</v>
      </c>
      <c r="G80" s="377">
        <f t="shared" si="2"/>
        <v>55.612899727882635</v>
      </c>
      <c r="H80" s="8"/>
    </row>
    <row r="81" spans="1:8" ht="12.95" customHeight="1" x14ac:dyDescent="0.3">
      <c r="A81" s="298"/>
      <c r="B81" s="203" t="s">
        <v>467</v>
      </c>
      <c r="C81" s="310" t="s">
        <v>468</v>
      </c>
      <c r="D81" s="297">
        <v>111558</v>
      </c>
      <c r="E81" s="297">
        <f t="shared" si="1"/>
        <v>0</v>
      </c>
      <c r="F81" s="297">
        <v>111558</v>
      </c>
      <c r="G81" s="378">
        <f t="shared" si="2"/>
        <v>100</v>
      </c>
      <c r="H81" s="8"/>
    </row>
    <row r="82" spans="1:8" ht="12.95" customHeight="1" x14ac:dyDescent="0.3">
      <c r="A82" s="202"/>
      <c r="B82" s="203" t="s">
        <v>42</v>
      </c>
      <c r="C82" s="204" t="s">
        <v>43</v>
      </c>
      <c r="D82" s="297">
        <v>933417</v>
      </c>
      <c r="E82" s="297">
        <f t="shared" si="1"/>
        <v>-425206</v>
      </c>
      <c r="F82" s="297">
        <v>508211</v>
      </c>
      <c r="G82" s="378">
        <f t="shared" si="2"/>
        <v>54.446297849728474</v>
      </c>
      <c r="H82" s="8"/>
    </row>
    <row r="83" spans="1:8" ht="12.95" customHeight="1" x14ac:dyDescent="0.3">
      <c r="A83" s="202"/>
      <c r="B83" s="203" t="s">
        <v>44</v>
      </c>
      <c r="C83" s="204" t="s">
        <v>45</v>
      </c>
      <c r="D83" s="297">
        <v>10000</v>
      </c>
      <c r="E83" s="297">
        <f t="shared" si="1"/>
        <v>-10000</v>
      </c>
      <c r="F83" s="297">
        <v>0</v>
      </c>
      <c r="G83" s="378">
        <f t="shared" si="2"/>
        <v>0</v>
      </c>
      <c r="H83" s="8"/>
    </row>
    <row r="84" spans="1:8" ht="12.95" customHeight="1" x14ac:dyDescent="0.3">
      <c r="A84" s="202"/>
      <c r="B84" s="203" t="s">
        <v>46</v>
      </c>
      <c r="C84" s="204" t="s">
        <v>47</v>
      </c>
      <c r="D84" s="297">
        <v>603692</v>
      </c>
      <c r="E84" s="297">
        <f t="shared" si="1"/>
        <v>0</v>
      </c>
      <c r="F84" s="297">
        <v>603692</v>
      </c>
      <c r="G84" s="378">
        <f t="shared" si="2"/>
        <v>100</v>
      </c>
      <c r="H84" s="8"/>
    </row>
    <row r="85" spans="1:8" ht="12.95" customHeight="1" x14ac:dyDescent="0.3">
      <c r="A85" s="202"/>
      <c r="B85" s="203" t="s">
        <v>279</v>
      </c>
      <c r="C85" s="204" t="s">
        <v>280</v>
      </c>
      <c r="D85" s="297">
        <v>12000</v>
      </c>
      <c r="E85" s="297">
        <f t="shared" si="1"/>
        <v>-2240</v>
      </c>
      <c r="F85" s="297">
        <v>9760</v>
      </c>
      <c r="G85" s="378">
        <f t="shared" si="2"/>
        <v>81.333333333333329</v>
      </c>
      <c r="H85" s="8"/>
    </row>
    <row r="86" spans="1:8" ht="12.95" customHeight="1" x14ac:dyDescent="0.3">
      <c r="A86" s="202"/>
      <c r="B86" s="203" t="s">
        <v>262</v>
      </c>
      <c r="C86" s="204" t="s">
        <v>266</v>
      </c>
      <c r="D86" s="297">
        <v>1538610</v>
      </c>
      <c r="E86" s="297">
        <f t="shared" si="1"/>
        <v>-987059</v>
      </c>
      <c r="F86" s="297">
        <v>551551</v>
      </c>
      <c r="G86" s="378">
        <f t="shared" si="2"/>
        <v>35.84735573017204</v>
      </c>
      <c r="H86" s="8"/>
    </row>
    <row r="87" spans="1:8" ht="12.95" customHeight="1" x14ac:dyDescent="0.3">
      <c r="A87" s="197"/>
      <c r="B87" s="198" t="s">
        <v>48</v>
      </c>
      <c r="C87" s="199" t="s">
        <v>49</v>
      </c>
      <c r="D87" s="296">
        <f>D88+D89</f>
        <v>950000</v>
      </c>
      <c r="E87" s="311">
        <f t="shared" si="1"/>
        <v>150000</v>
      </c>
      <c r="F87" s="296">
        <f>F88+F89</f>
        <v>1100000</v>
      </c>
      <c r="G87" s="377">
        <f t="shared" si="2"/>
        <v>115.78947368421053</v>
      </c>
      <c r="H87" s="8"/>
    </row>
    <row r="88" spans="1:8" ht="12.95" customHeight="1" x14ac:dyDescent="0.3">
      <c r="A88" s="202"/>
      <c r="B88" s="203" t="s">
        <v>50</v>
      </c>
      <c r="C88" s="204" t="s">
        <v>51</v>
      </c>
      <c r="D88" s="297">
        <v>10000</v>
      </c>
      <c r="E88" s="297">
        <f t="shared" si="1"/>
        <v>-8000</v>
      </c>
      <c r="F88" s="297">
        <v>2000</v>
      </c>
      <c r="G88" s="378">
        <f t="shared" si="2"/>
        <v>20</v>
      </c>
      <c r="H88" s="8"/>
    </row>
    <row r="89" spans="1:8" ht="12.95" customHeight="1" x14ac:dyDescent="0.3">
      <c r="A89" s="202"/>
      <c r="B89" s="203" t="s">
        <v>52</v>
      </c>
      <c r="C89" s="204" t="s">
        <v>53</v>
      </c>
      <c r="D89" s="297">
        <v>940000</v>
      </c>
      <c r="E89" s="297">
        <f t="shared" si="1"/>
        <v>158000</v>
      </c>
      <c r="F89" s="297">
        <v>1098000</v>
      </c>
      <c r="G89" s="378">
        <f t="shared" si="2"/>
        <v>116.80851063829788</v>
      </c>
      <c r="H89" s="8"/>
    </row>
    <row r="90" spans="1:8" ht="12.95" customHeight="1" x14ac:dyDescent="0.3">
      <c r="A90" s="197"/>
      <c r="B90" s="198" t="s">
        <v>54</v>
      </c>
      <c r="C90" s="247" t="s">
        <v>55</v>
      </c>
      <c r="D90" s="296">
        <f>D91+D92+D93</f>
        <v>3257000</v>
      </c>
      <c r="E90" s="311">
        <f t="shared" si="1"/>
        <v>-736000</v>
      </c>
      <c r="F90" s="296">
        <f>F91+F92+F93</f>
        <v>2521000</v>
      </c>
      <c r="G90" s="377">
        <f t="shared" si="2"/>
        <v>77.402517654283088</v>
      </c>
      <c r="H90" s="8"/>
    </row>
    <row r="91" spans="1:8" ht="12.95" customHeight="1" x14ac:dyDescent="0.3">
      <c r="A91" s="202"/>
      <c r="B91" s="203" t="s">
        <v>56</v>
      </c>
      <c r="C91" s="204" t="s">
        <v>57</v>
      </c>
      <c r="D91" s="297">
        <v>82000</v>
      </c>
      <c r="E91" s="297">
        <f t="shared" si="1"/>
        <v>39000</v>
      </c>
      <c r="F91" s="297">
        <v>121000</v>
      </c>
      <c r="G91" s="378">
        <f t="shared" si="2"/>
        <v>147.5609756097561</v>
      </c>
      <c r="H91" s="8"/>
    </row>
    <row r="92" spans="1:8" ht="12.95" customHeight="1" x14ac:dyDescent="0.3">
      <c r="A92" s="202"/>
      <c r="B92" s="203" t="s">
        <v>58</v>
      </c>
      <c r="C92" s="204" t="s">
        <v>59</v>
      </c>
      <c r="D92" s="297">
        <v>700000</v>
      </c>
      <c r="E92" s="297">
        <f t="shared" si="1"/>
        <v>-400000</v>
      </c>
      <c r="F92" s="297">
        <v>300000</v>
      </c>
      <c r="G92" s="378">
        <f t="shared" si="2"/>
        <v>42.857142857142854</v>
      </c>
      <c r="H92" s="8"/>
    </row>
    <row r="93" spans="1:8" ht="12.95" customHeight="1" x14ac:dyDescent="0.3">
      <c r="A93" s="202"/>
      <c r="B93" s="203" t="s">
        <v>60</v>
      </c>
      <c r="C93" s="204" t="s">
        <v>61</v>
      </c>
      <c r="D93" s="297">
        <v>2475000</v>
      </c>
      <c r="E93" s="297">
        <f t="shared" si="1"/>
        <v>-375000</v>
      </c>
      <c r="F93" s="297">
        <v>2100000</v>
      </c>
      <c r="G93" s="378">
        <f t="shared" si="2"/>
        <v>84.848484848484844</v>
      </c>
      <c r="H93" s="8"/>
    </row>
    <row r="94" spans="1:8" ht="12.95" customHeight="1" x14ac:dyDescent="0.3">
      <c r="A94" s="197"/>
      <c r="B94" s="198" t="s">
        <v>62</v>
      </c>
      <c r="C94" s="199" t="s">
        <v>63</v>
      </c>
      <c r="D94" s="296">
        <f>D95+D96</f>
        <v>141997</v>
      </c>
      <c r="E94" s="311">
        <f t="shared" si="1"/>
        <v>-16113</v>
      </c>
      <c r="F94" s="296">
        <f>F95+F96</f>
        <v>125884</v>
      </c>
      <c r="G94" s="377">
        <f t="shared" si="2"/>
        <v>88.652577167123241</v>
      </c>
      <c r="H94" s="8"/>
    </row>
    <row r="95" spans="1:8" ht="12.95" customHeight="1" x14ac:dyDescent="0.3">
      <c r="A95" s="202"/>
      <c r="B95" s="203" t="s">
        <v>64</v>
      </c>
      <c r="C95" s="288" t="s">
        <v>65</v>
      </c>
      <c r="D95" s="297">
        <v>127997</v>
      </c>
      <c r="E95" s="297">
        <f t="shared" si="1"/>
        <v>-2113</v>
      </c>
      <c r="F95" s="297">
        <v>125884</v>
      </c>
      <c r="G95" s="378">
        <f t="shared" si="2"/>
        <v>98.349180058907621</v>
      </c>
      <c r="H95" s="8"/>
    </row>
    <row r="96" spans="1:8" ht="12.95" customHeight="1" x14ac:dyDescent="0.3">
      <c r="A96" s="202"/>
      <c r="B96" s="203" t="s">
        <v>66</v>
      </c>
      <c r="C96" s="204" t="s">
        <v>67</v>
      </c>
      <c r="D96" s="297">
        <v>14000</v>
      </c>
      <c r="E96" s="297">
        <f t="shared" si="1"/>
        <v>-14000</v>
      </c>
      <c r="F96" s="297">
        <v>0</v>
      </c>
      <c r="G96" s="378">
        <f t="shared" si="2"/>
        <v>0</v>
      </c>
      <c r="H96" s="8"/>
    </row>
    <row r="97" spans="1:11" ht="12.95" customHeight="1" x14ac:dyDescent="0.3">
      <c r="A97" s="197"/>
      <c r="B97" s="198" t="s">
        <v>68</v>
      </c>
      <c r="C97" s="199" t="s">
        <v>69</v>
      </c>
      <c r="D97" s="296">
        <f>D98</f>
        <v>15000</v>
      </c>
      <c r="E97" s="311">
        <f t="shared" si="1"/>
        <v>-10000</v>
      </c>
      <c r="F97" s="296">
        <f>F98</f>
        <v>5000</v>
      </c>
      <c r="G97" s="377">
        <f t="shared" si="2"/>
        <v>33.333333333333329</v>
      </c>
      <c r="H97" s="8"/>
    </row>
    <row r="98" spans="1:11" ht="12.95" customHeight="1" x14ac:dyDescent="0.3">
      <c r="A98" s="202"/>
      <c r="B98" s="203" t="s">
        <v>70</v>
      </c>
      <c r="C98" s="204" t="s">
        <v>63</v>
      </c>
      <c r="D98" s="297">
        <v>15000</v>
      </c>
      <c r="E98" s="297">
        <f t="shared" si="1"/>
        <v>-10000</v>
      </c>
      <c r="F98" s="297">
        <v>5000</v>
      </c>
      <c r="G98" s="378">
        <f t="shared" si="2"/>
        <v>33.333333333333329</v>
      </c>
      <c r="H98" s="8"/>
    </row>
    <row r="99" spans="1:11" ht="12.95" customHeight="1" x14ac:dyDescent="0.3">
      <c r="A99" s="30"/>
      <c r="B99" s="30"/>
      <c r="C99" s="30"/>
      <c r="D99" s="30"/>
      <c r="E99" s="30"/>
      <c r="F99" s="30"/>
      <c r="G99" s="30"/>
      <c r="H99" s="8"/>
    </row>
    <row r="100" spans="1:11" ht="12.95" customHeight="1" x14ac:dyDescent="0.3">
      <c r="A100" s="69"/>
      <c r="B100" s="59"/>
      <c r="C100" s="70" t="s">
        <v>26</v>
      </c>
      <c r="D100" s="71" t="s">
        <v>374</v>
      </c>
      <c r="E100" s="71" t="s">
        <v>371</v>
      </c>
      <c r="F100" s="71" t="s">
        <v>481</v>
      </c>
      <c r="G100" s="71" t="s">
        <v>4</v>
      </c>
      <c r="H100" s="8"/>
      <c r="I100" s="8"/>
    </row>
    <row r="101" spans="1:11" ht="12.95" customHeight="1" x14ac:dyDescent="0.3">
      <c r="A101" s="69"/>
      <c r="B101" s="59"/>
      <c r="C101" s="73"/>
      <c r="D101" s="71">
        <v>1</v>
      </c>
      <c r="E101" s="71" t="s">
        <v>372</v>
      </c>
      <c r="F101" s="71">
        <v>2</v>
      </c>
      <c r="G101" s="59" t="s">
        <v>265</v>
      </c>
      <c r="H101" s="30"/>
      <c r="I101" s="30"/>
      <c r="J101" s="8"/>
    </row>
    <row r="102" spans="1:11" ht="12.95" customHeight="1" x14ac:dyDescent="0.3">
      <c r="A102" s="74"/>
      <c r="B102" s="75"/>
      <c r="C102" s="76" t="s">
        <v>27</v>
      </c>
      <c r="D102" s="77"/>
      <c r="E102" s="77"/>
      <c r="F102" s="77"/>
      <c r="G102" s="77"/>
      <c r="H102" s="8"/>
    </row>
    <row r="103" spans="1:11" ht="12.95" customHeight="1" x14ac:dyDescent="0.3">
      <c r="A103" s="83"/>
      <c r="B103" s="84" t="s">
        <v>29</v>
      </c>
      <c r="C103" s="85" t="s">
        <v>30</v>
      </c>
      <c r="D103" s="86"/>
      <c r="E103" s="86"/>
      <c r="F103" s="86"/>
      <c r="G103" s="96"/>
      <c r="H103" s="8"/>
    </row>
    <row r="104" spans="1:11" ht="12.95" customHeight="1" x14ac:dyDescent="0.3">
      <c r="A104" s="88"/>
      <c r="B104" s="89" t="s">
        <v>9</v>
      </c>
      <c r="C104" s="90" t="s">
        <v>71</v>
      </c>
      <c r="D104" s="91">
        <f>D105</f>
        <v>1600000</v>
      </c>
      <c r="E104" s="91">
        <f>F104-D104</f>
        <v>-650000</v>
      </c>
      <c r="F104" s="91">
        <f>F105</f>
        <v>950000</v>
      </c>
      <c r="G104" s="92">
        <f>F104/D104</f>
        <v>0.59375</v>
      </c>
      <c r="H104" s="8"/>
    </row>
    <row r="105" spans="1:11" ht="12.95" customHeight="1" x14ac:dyDescent="0.3">
      <c r="A105" s="197"/>
      <c r="B105" s="198" t="s">
        <v>72</v>
      </c>
      <c r="C105" s="199" t="s">
        <v>73</v>
      </c>
      <c r="D105" s="296">
        <f>D106</f>
        <v>1600000</v>
      </c>
      <c r="E105" s="296">
        <f>F105-D105</f>
        <v>-650000</v>
      </c>
      <c r="F105" s="296">
        <f>F106</f>
        <v>950000</v>
      </c>
      <c r="G105" s="283">
        <f>F105/D105</f>
        <v>0.59375</v>
      </c>
      <c r="H105" s="8"/>
    </row>
    <row r="106" spans="1:11" ht="12.95" customHeight="1" x14ac:dyDescent="0.3">
      <c r="A106" s="202"/>
      <c r="B106" s="203" t="s">
        <v>74</v>
      </c>
      <c r="C106" s="204" t="s">
        <v>75</v>
      </c>
      <c r="D106" s="297">
        <v>1600000</v>
      </c>
      <c r="E106" s="297">
        <f>F106-D106</f>
        <v>-650000</v>
      </c>
      <c r="F106" s="297">
        <v>950000</v>
      </c>
      <c r="G106" s="284">
        <f>F106/D106</f>
        <v>0.59375</v>
      </c>
      <c r="H106" s="8"/>
    </row>
    <row r="107" spans="1:11" ht="12.95" customHeight="1" x14ac:dyDescent="0.3">
      <c r="A107" s="202"/>
      <c r="B107" s="203" t="s">
        <v>76</v>
      </c>
      <c r="C107" s="204" t="s">
        <v>77</v>
      </c>
      <c r="D107" s="297">
        <v>0</v>
      </c>
      <c r="E107" s="297"/>
      <c r="F107" s="297"/>
      <c r="G107" s="284"/>
      <c r="H107" s="8"/>
    </row>
    <row r="108" spans="1:11" ht="12.95" customHeight="1" x14ac:dyDescent="0.3">
      <c r="A108" s="301"/>
      <c r="B108" s="302"/>
      <c r="C108" s="303"/>
      <c r="D108" s="335"/>
      <c r="E108" s="335"/>
      <c r="F108" s="335"/>
      <c r="G108" s="305"/>
      <c r="H108" s="8"/>
    </row>
    <row r="109" spans="1:11" ht="12.95" customHeight="1" x14ac:dyDescent="0.3">
      <c r="A109" s="301"/>
      <c r="B109" s="302"/>
      <c r="C109" s="303"/>
      <c r="D109" s="335"/>
      <c r="E109" s="335"/>
      <c r="F109" s="335"/>
      <c r="G109" s="305"/>
      <c r="H109" s="8"/>
    </row>
    <row r="110" spans="1:11" ht="12.95" customHeight="1" x14ac:dyDescent="0.3">
      <c r="A110" s="97"/>
      <c r="B110" s="98"/>
      <c r="C110" s="99"/>
      <c r="D110" s="100"/>
      <c r="E110" s="101"/>
      <c r="F110" s="101"/>
      <c r="G110" s="101"/>
      <c r="H110" s="101"/>
      <c r="I110" s="101"/>
      <c r="J110" s="8"/>
    </row>
    <row r="111" spans="1:11" ht="12.95" customHeight="1" x14ac:dyDescent="0.3">
      <c r="A111" s="69"/>
      <c r="B111" s="59"/>
      <c r="C111" s="70" t="s">
        <v>78</v>
      </c>
      <c r="D111" s="71" t="s">
        <v>374</v>
      </c>
      <c r="E111" s="71" t="s">
        <v>371</v>
      </c>
      <c r="F111" s="71" t="s">
        <v>481</v>
      </c>
      <c r="G111" s="71" t="s">
        <v>269</v>
      </c>
      <c r="H111" s="72" t="s">
        <v>4</v>
      </c>
      <c r="I111" s="30"/>
      <c r="J111" s="30"/>
      <c r="K111" s="8"/>
    </row>
    <row r="112" spans="1:11" ht="12.95" customHeight="1" x14ac:dyDescent="0.3">
      <c r="A112" s="69"/>
      <c r="B112" s="59"/>
      <c r="C112" s="73"/>
      <c r="D112" s="71">
        <v>1</v>
      </c>
      <c r="E112" s="71" t="s">
        <v>372</v>
      </c>
      <c r="F112" s="71">
        <v>2</v>
      </c>
      <c r="G112" s="71"/>
      <c r="H112" s="63" t="s">
        <v>265</v>
      </c>
      <c r="I112" s="30"/>
      <c r="J112" s="30"/>
      <c r="K112" s="8"/>
    </row>
    <row r="113" spans="1:12" ht="12.95" customHeight="1" x14ac:dyDescent="0.3">
      <c r="A113" s="74"/>
      <c r="B113" s="75"/>
      <c r="C113" s="76" t="s">
        <v>27</v>
      </c>
      <c r="D113" s="77"/>
      <c r="E113" s="77"/>
      <c r="F113" s="77"/>
      <c r="G113" s="77"/>
      <c r="H113" s="78"/>
      <c r="I113" s="30"/>
      <c r="J113" s="30"/>
      <c r="K113" s="8"/>
    </row>
    <row r="114" spans="1:12" ht="12.95" customHeight="1" x14ac:dyDescent="0.3">
      <c r="A114" s="83"/>
      <c r="B114" s="84" t="s">
        <v>80</v>
      </c>
      <c r="C114" s="85" t="s">
        <v>81</v>
      </c>
      <c r="D114" s="86"/>
      <c r="E114" s="86"/>
      <c r="F114" s="86"/>
      <c r="G114" s="86"/>
      <c r="H114" s="87"/>
      <c r="I114" s="30"/>
      <c r="J114" s="30"/>
      <c r="K114" s="8"/>
    </row>
    <row r="115" spans="1:12" ht="12.95" customHeight="1" x14ac:dyDescent="0.3">
      <c r="A115" s="79"/>
      <c r="B115" s="102" t="s">
        <v>82</v>
      </c>
      <c r="C115" s="64" t="s">
        <v>83</v>
      </c>
      <c r="D115" s="103">
        <v>8506187</v>
      </c>
      <c r="E115" s="103">
        <f>F115-D115</f>
        <v>1031133</v>
      </c>
      <c r="F115" s="103">
        <v>9537320</v>
      </c>
      <c r="G115" s="104">
        <f>F115/F127</f>
        <v>0.65518619111422294</v>
      </c>
      <c r="H115" s="385">
        <f>F115/D115*100</f>
        <v>112.12215296936219</v>
      </c>
      <c r="I115" s="30"/>
      <c r="J115" s="30"/>
      <c r="K115" s="8"/>
    </row>
    <row r="116" spans="1:12" ht="12.95" customHeight="1" x14ac:dyDescent="0.3">
      <c r="A116" s="79"/>
      <c r="B116" s="102" t="s">
        <v>84</v>
      </c>
      <c r="C116" s="64" t="s">
        <v>276</v>
      </c>
      <c r="D116" s="103">
        <v>97997</v>
      </c>
      <c r="E116" s="103">
        <f t="shared" ref="E116:E127" si="3">F116-D116</f>
        <v>0</v>
      </c>
      <c r="F116" s="103">
        <v>97997</v>
      </c>
      <c r="G116" s="104">
        <f>F116/F127</f>
        <v>6.732109352587572E-3</v>
      </c>
      <c r="H116" s="385">
        <f t="shared" ref="H116:H127" si="4">F116/D116*100</f>
        <v>100</v>
      </c>
      <c r="I116" s="30"/>
      <c r="J116" s="30"/>
      <c r="K116" s="8"/>
    </row>
    <row r="117" spans="1:12" ht="12.95" customHeight="1" x14ac:dyDescent="0.3">
      <c r="A117" s="79"/>
      <c r="B117" s="102" t="s">
        <v>86</v>
      </c>
      <c r="C117" s="64" t="s">
        <v>87</v>
      </c>
      <c r="D117" s="103">
        <v>50000</v>
      </c>
      <c r="E117" s="103">
        <f t="shared" si="3"/>
        <v>10000</v>
      </c>
      <c r="F117" s="103">
        <v>60000</v>
      </c>
      <c r="G117" s="104">
        <f>F117/F127</f>
        <v>4.1218257819653084E-3</v>
      </c>
      <c r="H117" s="385">
        <f t="shared" si="4"/>
        <v>120</v>
      </c>
      <c r="I117" s="30"/>
      <c r="J117" s="30"/>
      <c r="K117" s="8"/>
    </row>
    <row r="118" spans="1:12" ht="12.95" customHeight="1" x14ac:dyDescent="0.3">
      <c r="A118" s="79"/>
      <c r="B118" s="102" t="s">
        <v>88</v>
      </c>
      <c r="C118" s="64" t="s">
        <v>89</v>
      </c>
      <c r="D118" s="103">
        <v>3265000</v>
      </c>
      <c r="E118" s="103">
        <f t="shared" si="3"/>
        <v>-851120</v>
      </c>
      <c r="F118" s="103">
        <v>2413880</v>
      </c>
      <c r="G118" s="104">
        <f>F118/F127</f>
        <v>0.16582654697617366</v>
      </c>
      <c r="H118" s="385">
        <f t="shared" si="4"/>
        <v>73.932006125574262</v>
      </c>
      <c r="I118" s="30"/>
      <c r="J118" s="30"/>
      <c r="K118" s="8"/>
    </row>
    <row r="119" spans="1:12" ht="12.95" customHeight="1" x14ac:dyDescent="0.3">
      <c r="A119" s="79"/>
      <c r="B119" s="102" t="s">
        <v>90</v>
      </c>
      <c r="C119" s="64" t="s">
        <v>91</v>
      </c>
      <c r="D119" s="103">
        <v>181417</v>
      </c>
      <c r="E119" s="103">
        <f t="shared" si="3"/>
        <v>-83259</v>
      </c>
      <c r="F119" s="103">
        <v>98158</v>
      </c>
      <c r="G119" s="104">
        <f>F119/F127</f>
        <v>6.7431695851025127E-3</v>
      </c>
      <c r="H119" s="385">
        <f t="shared" si="4"/>
        <v>54.106285518997666</v>
      </c>
      <c r="I119" s="30"/>
      <c r="J119" s="30"/>
      <c r="K119" s="8"/>
    </row>
    <row r="120" spans="1:12" ht="12.95" customHeight="1" x14ac:dyDescent="0.3">
      <c r="A120" s="79"/>
      <c r="B120" s="102" t="s">
        <v>92</v>
      </c>
      <c r="C120" s="64" t="s">
        <v>93</v>
      </c>
      <c r="D120" s="103">
        <v>479000</v>
      </c>
      <c r="E120" s="103">
        <f t="shared" si="3"/>
        <v>-346500</v>
      </c>
      <c r="F120" s="103">
        <v>132500</v>
      </c>
      <c r="G120" s="104">
        <f>F120/F127</f>
        <v>9.1023652685067232E-3</v>
      </c>
      <c r="H120" s="385">
        <f t="shared" si="4"/>
        <v>27.661795407098122</v>
      </c>
      <c r="I120" s="30"/>
      <c r="J120" s="30"/>
      <c r="K120" s="8"/>
    </row>
    <row r="121" spans="1:12" ht="12.95" customHeight="1" x14ac:dyDescent="0.3">
      <c r="A121" s="79"/>
      <c r="B121" s="102" t="s">
        <v>263</v>
      </c>
      <c r="C121" s="64" t="s">
        <v>264</v>
      </c>
      <c r="D121" s="103">
        <v>896118</v>
      </c>
      <c r="E121" s="103">
        <f t="shared" si="3"/>
        <v>-344567</v>
      </c>
      <c r="F121" s="103">
        <v>551551</v>
      </c>
      <c r="G121" s="104">
        <f>F121/F127</f>
        <v>3.7889952197812465E-2</v>
      </c>
      <c r="H121" s="385">
        <f t="shared" si="4"/>
        <v>61.548925476332364</v>
      </c>
      <c r="I121" s="30"/>
      <c r="J121" s="30"/>
      <c r="K121" s="8"/>
    </row>
    <row r="122" spans="1:12" ht="12.95" customHeight="1" x14ac:dyDescent="0.3">
      <c r="A122" s="79"/>
      <c r="B122" s="102" t="s">
        <v>210</v>
      </c>
      <c r="C122" s="64" t="s">
        <v>281</v>
      </c>
      <c r="D122" s="103">
        <v>10000</v>
      </c>
      <c r="E122" s="103">
        <f t="shared" si="3"/>
        <v>-10000</v>
      </c>
      <c r="F122" s="103">
        <v>0</v>
      </c>
      <c r="G122" s="104">
        <f>F122/F127</f>
        <v>0</v>
      </c>
      <c r="H122" s="385">
        <f t="shared" si="4"/>
        <v>0</v>
      </c>
      <c r="I122" s="30"/>
      <c r="J122" s="30"/>
      <c r="K122" s="8"/>
    </row>
    <row r="123" spans="1:12" ht="12.95" customHeight="1" x14ac:dyDescent="0.3">
      <c r="A123" s="79"/>
      <c r="B123" s="102" t="s">
        <v>273</v>
      </c>
      <c r="C123" s="64" t="s">
        <v>274</v>
      </c>
      <c r="D123" s="103">
        <v>603692</v>
      </c>
      <c r="E123" s="103">
        <f t="shared" si="3"/>
        <v>0</v>
      </c>
      <c r="F123" s="103">
        <v>603692</v>
      </c>
      <c r="G123" s="104">
        <f>F123/F127</f>
        <v>4.1471887499436685E-2</v>
      </c>
      <c r="H123" s="385">
        <f t="shared" si="4"/>
        <v>100</v>
      </c>
      <c r="I123" s="30"/>
      <c r="J123" s="30"/>
      <c r="K123" s="8"/>
    </row>
    <row r="124" spans="1:12" ht="12.95" customHeight="1" x14ac:dyDescent="0.3">
      <c r="A124" s="79"/>
      <c r="B124" s="102" t="s">
        <v>277</v>
      </c>
      <c r="C124" s="64" t="s">
        <v>278</v>
      </c>
      <c r="D124" s="103">
        <v>754050</v>
      </c>
      <c r="E124" s="103">
        <f t="shared" si="3"/>
        <v>-642492</v>
      </c>
      <c r="F124" s="103">
        <v>111558</v>
      </c>
      <c r="G124" s="104">
        <f>F124/F127</f>
        <v>7.6637106764080977E-3</v>
      </c>
      <c r="H124" s="385">
        <f t="shared" si="4"/>
        <v>14.794509647901332</v>
      </c>
      <c r="I124" s="30"/>
      <c r="J124" s="30"/>
      <c r="K124" s="8"/>
    </row>
    <row r="125" spans="1:12" ht="12.95" customHeight="1" x14ac:dyDescent="0.3">
      <c r="A125" s="79"/>
      <c r="B125" s="102" t="s">
        <v>32</v>
      </c>
      <c r="C125" s="64" t="s">
        <v>94</v>
      </c>
      <c r="D125" s="103">
        <v>14000</v>
      </c>
      <c r="E125" s="103">
        <f t="shared" si="3"/>
        <v>-14000</v>
      </c>
      <c r="F125" s="103">
        <v>0</v>
      </c>
      <c r="G125" s="104">
        <f>F125/F127</f>
        <v>0</v>
      </c>
      <c r="H125" s="385">
        <f t="shared" si="4"/>
        <v>0</v>
      </c>
      <c r="I125" s="30"/>
      <c r="J125" s="30"/>
      <c r="K125" s="8"/>
    </row>
    <row r="126" spans="1:12" ht="12.95" customHeight="1" x14ac:dyDescent="0.3">
      <c r="A126" s="79"/>
      <c r="B126" s="102" t="s">
        <v>72</v>
      </c>
      <c r="C126" s="64" t="s">
        <v>95</v>
      </c>
      <c r="D126" s="103">
        <v>1600000</v>
      </c>
      <c r="E126" s="103">
        <f t="shared" si="3"/>
        <v>-650000</v>
      </c>
      <c r="F126" s="103">
        <v>950000</v>
      </c>
      <c r="G126" s="104">
        <f>F126/F127</f>
        <v>6.5262241547784053E-2</v>
      </c>
      <c r="H126" s="385">
        <f t="shared" si="4"/>
        <v>59.375</v>
      </c>
      <c r="I126" s="30"/>
      <c r="J126" s="30"/>
      <c r="K126" s="8"/>
    </row>
    <row r="127" spans="1:12" ht="12.95" customHeight="1" x14ac:dyDescent="0.3">
      <c r="A127" s="79"/>
      <c r="B127" s="80"/>
      <c r="C127" s="105" t="s">
        <v>96</v>
      </c>
      <c r="D127" s="82">
        <f>SUM(D115:D126)</f>
        <v>16457461</v>
      </c>
      <c r="E127" s="103">
        <f t="shared" si="3"/>
        <v>-1900805</v>
      </c>
      <c r="F127" s="82">
        <f>SUM(F115:F126)</f>
        <v>14556656</v>
      </c>
      <c r="G127" s="106">
        <f>SUM(G115:G126)</f>
        <v>1</v>
      </c>
      <c r="H127" s="385">
        <f t="shared" si="4"/>
        <v>88.450192894274522</v>
      </c>
      <c r="I127" s="30"/>
      <c r="J127" s="30"/>
      <c r="K127" s="8"/>
      <c r="L127" s="8"/>
    </row>
    <row r="128" spans="1:12" ht="12.95" customHeight="1" x14ac:dyDescent="0.3">
      <c r="A128" s="30"/>
      <c r="B128" s="30"/>
      <c r="C128" s="30"/>
      <c r="D128" s="30"/>
      <c r="E128" s="30"/>
      <c r="F128" s="30"/>
      <c r="G128" s="30"/>
      <c r="H128" s="30"/>
      <c r="I128" s="30"/>
      <c r="J128" s="8"/>
    </row>
    <row r="129" spans="1:8" ht="12.95" customHeight="1" x14ac:dyDescent="0.3">
      <c r="A129" s="69"/>
      <c r="B129" s="59"/>
      <c r="C129" s="60" t="s">
        <v>97</v>
      </c>
      <c r="D129" s="71" t="s">
        <v>374</v>
      </c>
      <c r="E129" s="71" t="s">
        <v>371</v>
      </c>
      <c r="F129" s="71" t="s">
        <v>481</v>
      </c>
      <c r="G129" s="71" t="s">
        <v>4</v>
      </c>
      <c r="H129" s="8"/>
    </row>
    <row r="130" spans="1:8" ht="12.95" customHeight="1" x14ac:dyDescent="0.3">
      <c r="A130" s="69"/>
      <c r="B130" s="59"/>
      <c r="C130" s="73"/>
      <c r="D130" s="71">
        <v>1</v>
      </c>
      <c r="E130" s="71" t="s">
        <v>372</v>
      </c>
      <c r="F130" s="71">
        <v>2</v>
      </c>
      <c r="G130" s="59" t="s">
        <v>265</v>
      </c>
      <c r="H130" s="8"/>
    </row>
    <row r="131" spans="1:8" ht="12.95" customHeight="1" x14ac:dyDescent="0.3">
      <c r="A131" s="69"/>
      <c r="B131" s="59"/>
      <c r="C131" s="107" t="s">
        <v>98</v>
      </c>
      <c r="D131" s="65">
        <f>D133+D164</f>
        <v>16885864</v>
      </c>
      <c r="E131" s="65"/>
      <c r="F131" s="65">
        <f>F133+F164</f>
        <v>14305894</v>
      </c>
      <c r="G131" s="381">
        <f t="shared" ref="G131:G155" si="5">F131/D131*100</f>
        <v>84.72112531523409</v>
      </c>
      <c r="H131" s="8"/>
    </row>
    <row r="132" spans="1:8" ht="12.95" customHeight="1" x14ac:dyDescent="0.3">
      <c r="A132" s="83"/>
      <c r="B132" s="84" t="s">
        <v>29</v>
      </c>
      <c r="C132" s="85" t="s">
        <v>99</v>
      </c>
      <c r="D132" s="109"/>
      <c r="E132" s="109"/>
      <c r="F132" s="109"/>
      <c r="G132" s="379"/>
      <c r="H132" s="8"/>
    </row>
    <row r="133" spans="1:8" ht="12.95" customHeight="1" x14ac:dyDescent="0.3">
      <c r="A133" s="88"/>
      <c r="B133" s="89" t="s">
        <v>12</v>
      </c>
      <c r="C133" s="90" t="s">
        <v>100</v>
      </c>
      <c r="D133" s="110">
        <f>D134+D138+D144+D147+D149+D152+D154</f>
        <v>12991434</v>
      </c>
      <c r="E133" s="293">
        <f>F133-D133</f>
        <v>-800763</v>
      </c>
      <c r="F133" s="110">
        <f>F134+F138+F144+F147+F149+F152+F154</f>
        <v>12190671</v>
      </c>
      <c r="G133" s="380">
        <f t="shared" si="5"/>
        <v>93.836223160584126</v>
      </c>
      <c r="H133" s="8"/>
    </row>
    <row r="134" spans="1:8" ht="12.95" customHeight="1" x14ac:dyDescent="0.3">
      <c r="A134" s="197"/>
      <c r="B134" s="198" t="s">
        <v>84</v>
      </c>
      <c r="C134" s="199" t="s">
        <v>101</v>
      </c>
      <c r="D134" s="200">
        <f>D135+D136+D137</f>
        <v>2492030</v>
      </c>
      <c r="E134" s="250">
        <f t="shared" ref="E134:E157" si="6">F134-D134</f>
        <v>-44971</v>
      </c>
      <c r="F134" s="200">
        <f>F135+F136+F137</f>
        <v>2447059</v>
      </c>
      <c r="G134" s="377">
        <f t="shared" si="5"/>
        <v>98.195406957380129</v>
      </c>
      <c r="H134" s="8"/>
    </row>
    <row r="135" spans="1:8" ht="12.95" customHeight="1" x14ac:dyDescent="0.3">
      <c r="A135" s="202"/>
      <c r="B135" s="203" t="s">
        <v>102</v>
      </c>
      <c r="C135" s="204" t="s">
        <v>103</v>
      </c>
      <c r="D135" s="205">
        <v>1984644</v>
      </c>
      <c r="E135" s="205">
        <f t="shared" si="6"/>
        <v>10180</v>
      </c>
      <c r="F135" s="205">
        <f>F363+F618+F701+F632</f>
        <v>1994824</v>
      </c>
      <c r="G135" s="378">
        <f t="shared" si="5"/>
        <v>100.51293834057897</v>
      </c>
      <c r="H135" s="8"/>
    </row>
    <row r="136" spans="1:8" ht="12.95" customHeight="1" x14ac:dyDescent="0.3">
      <c r="A136" s="202"/>
      <c r="B136" s="203" t="s">
        <v>105</v>
      </c>
      <c r="C136" s="204" t="s">
        <v>106</v>
      </c>
      <c r="D136" s="205">
        <v>90000</v>
      </c>
      <c r="E136" s="205">
        <f t="shared" si="6"/>
        <v>40215</v>
      </c>
      <c r="F136" s="205">
        <f>F364+F619</f>
        <v>130215</v>
      </c>
      <c r="G136" s="378">
        <f t="shared" si="5"/>
        <v>144.68333333333334</v>
      </c>
      <c r="H136" s="8"/>
    </row>
    <row r="137" spans="1:8" ht="12.95" customHeight="1" x14ac:dyDescent="0.3">
      <c r="A137" s="202"/>
      <c r="B137" s="203" t="s">
        <v>107</v>
      </c>
      <c r="C137" s="204" t="s">
        <v>108</v>
      </c>
      <c r="D137" s="205">
        <v>417386</v>
      </c>
      <c r="E137" s="205">
        <f t="shared" si="6"/>
        <v>-95366</v>
      </c>
      <c r="F137" s="205">
        <f>F365+F620+F633+F702</f>
        <v>322020</v>
      </c>
      <c r="G137" s="378">
        <f t="shared" si="5"/>
        <v>77.151605468319502</v>
      </c>
      <c r="H137" s="8"/>
    </row>
    <row r="138" spans="1:8" ht="12.95" customHeight="1" x14ac:dyDescent="0.3">
      <c r="A138" s="197"/>
      <c r="B138" s="198" t="s">
        <v>109</v>
      </c>
      <c r="C138" s="199" t="s">
        <v>110</v>
      </c>
      <c r="D138" s="200">
        <f>D139+D140+D141+D142+D143</f>
        <v>5453555</v>
      </c>
      <c r="E138" s="250">
        <f t="shared" si="6"/>
        <v>-214189</v>
      </c>
      <c r="F138" s="200">
        <f>F139+F140+F141+F142+F143</f>
        <v>5239366</v>
      </c>
      <c r="G138" s="377">
        <f t="shared" si="5"/>
        <v>96.072488496036073</v>
      </c>
      <c r="H138" s="8"/>
    </row>
    <row r="139" spans="1:8" ht="12.95" customHeight="1" x14ac:dyDescent="0.3">
      <c r="A139" s="202"/>
      <c r="B139" s="203" t="s">
        <v>111</v>
      </c>
      <c r="C139" s="204" t="s">
        <v>112</v>
      </c>
      <c r="D139" s="205">
        <v>154340</v>
      </c>
      <c r="E139" s="205">
        <f t="shared" si="6"/>
        <v>-103889</v>
      </c>
      <c r="F139" s="205">
        <f>F367+F622+F635+F704</f>
        <v>50451</v>
      </c>
      <c r="G139" s="378">
        <f t="shared" si="5"/>
        <v>32.688220811196061</v>
      </c>
      <c r="H139" s="8"/>
    </row>
    <row r="140" spans="1:8" ht="12.95" customHeight="1" x14ac:dyDescent="0.3">
      <c r="A140" s="202"/>
      <c r="B140" s="203" t="s">
        <v>113</v>
      </c>
      <c r="C140" s="204" t="s">
        <v>114</v>
      </c>
      <c r="D140" s="205">
        <v>737000</v>
      </c>
      <c r="E140" s="205">
        <f t="shared" si="6"/>
        <v>2327</v>
      </c>
      <c r="F140" s="205">
        <f>F368+F440+F448+F456+F465+F623+F636+F716+F705</f>
        <v>739327</v>
      </c>
      <c r="G140" s="378">
        <f t="shared" si="5"/>
        <v>100.3157394843962</v>
      </c>
      <c r="H140" s="8"/>
    </row>
    <row r="141" spans="1:8" ht="12.95" customHeight="1" x14ac:dyDescent="0.3">
      <c r="A141" s="202"/>
      <c r="B141" s="203" t="s">
        <v>115</v>
      </c>
      <c r="C141" s="204" t="s">
        <v>116</v>
      </c>
      <c r="D141" s="205">
        <v>4200545</v>
      </c>
      <c r="E141" s="205">
        <f t="shared" si="6"/>
        <v>-72285</v>
      </c>
      <c r="F141" s="205">
        <f>F346+F369+F401+F407+F441+F449+F457+F466+F474+F479+F485+F490+F624+F637+F658+F706+F717</f>
        <v>4128260</v>
      </c>
      <c r="G141" s="378">
        <f t="shared" si="5"/>
        <v>98.279151871959471</v>
      </c>
      <c r="H141" s="8"/>
    </row>
    <row r="142" spans="1:8" ht="12.95" customHeight="1" x14ac:dyDescent="0.3">
      <c r="A142" s="202"/>
      <c r="B142" s="203" t="s">
        <v>117</v>
      </c>
      <c r="C142" s="204" t="s">
        <v>118</v>
      </c>
      <c r="D142" s="205">
        <v>0</v>
      </c>
      <c r="E142" s="205">
        <f t="shared" si="6"/>
        <v>0</v>
      </c>
      <c r="F142" s="205">
        <f>F370</f>
        <v>0</v>
      </c>
      <c r="G142" s="378"/>
      <c r="H142" s="8"/>
    </row>
    <row r="143" spans="1:8" ht="12.95" customHeight="1" x14ac:dyDescent="0.3">
      <c r="A143" s="202"/>
      <c r="B143" s="203" t="s">
        <v>119</v>
      </c>
      <c r="C143" s="204" t="s">
        <v>120</v>
      </c>
      <c r="D143" s="205">
        <v>361670</v>
      </c>
      <c r="E143" s="205">
        <f t="shared" si="6"/>
        <v>-40342</v>
      </c>
      <c r="F143" s="205">
        <f>F335+F347+F371+F395+F480+F625+F659+F718</f>
        <v>321328</v>
      </c>
      <c r="G143" s="378">
        <f t="shared" si="5"/>
        <v>88.845632759145076</v>
      </c>
      <c r="H143" s="8"/>
    </row>
    <row r="144" spans="1:8" ht="12.95" customHeight="1" x14ac:dyDescent="0.3">
      <c r="A144" s="207"/>
      <c r="B144" s="198" t="s">
        <v>121</v>
      </c>
      <c r="C144" s="199" t="s">
        <v>122</v>
      </c>
      <c r="D144" s="200">
        <f>D145+D146</f>
        <v>91433</v>
      </c>
      <c r="E144" s="250">
        <f t="shared" si="6"/>
        <v>-400</v>
      </c>
      <c r="F144" s="200">
        <f>F145+F146</f>
        <v>91033</v>
      </c>
      <c r="G144" s="377">
        <f t="shared" si="5"/>
        <v>99.56252119037984</v>
      </c>
      <c r="H144" s="8"/>
    </row>
    <row r="145" spans="1:10" ht="12.95" customHeight="1" x14ac:dyDescent="0.3">
      <c r="A145" s="202"/>
      <c r="B145" s="203" t="s">
        <v>123</v>
      </c>
      <c r="C145" s="204" t="s">
        <v>124</v>
      </c>
      <c r="D145" s="205">
        <v>66433</v>
      </c>
      <c r="E145" s="205">
        <f t="shared" si="6"/>
        <v>0</v>
      </c>
      <c r="F145" s="205">
        <f>F384</f>
        <v>66433</v>
      </c>
      <c r="G145" s="378">
        <f t="shared" si="5"/>
        <v>100</v>
      </c>
      <c r="H145" s="8"/>
    </row>
    <row r="146" spans="1:10" ht="12.95" customHeight="1" x14ac:dyDescent="0.3">
      <c r="A146" s="202"/>
      <c r="B146" s="203" t="s">
        <v>125</v>
      </c>
      <c r="C146" s="204" t="s">
        <v>126</v>
      </c>
      <c r="D146" s="205">
        <v>25000</v>
      </c>
      <c r="E146" s="205">
        <f t="shared" si="6"/>
        <v>-400</v>
      </c>
      <c r="F146" s="205">
        <f>F385+F627+F468</f>
        <v>24600</v>
      </c>
      <c r="G146" s="378">
        <f t="shared" si="5"/>
        <v>98.4</v>
      </c>
      <c r="H146" s="8"/>
    </row>
    <row r="147" spans="1:10" ht="12.95" customHeight="1" x14ac:dyDescent="0.3">
      <c r="A147" s="197"/>
      <c r="B147" s="280">
        <v>35</v>
      </c>
      <c r="C147" s="197" t="s">
        <v>127</v>
      </c>
      <c r="D147" s="200">
        <f>D148</f>
        <v>40000</v>
      </c>
      <c r="E147" s="250">
        <f t="shared" si="6"/>
        <v>7000</v>
      </c>
      <c r="F147" s="200">
        <f>F148</f>
        <v>47000</v>
      </c>
      <c r="G147" s="377">
        <f t="shared" si="5"/>
        <v>117.5</v>
      </c>
      <c r="H147" s="8"/>
    </row>
    <row r="148" spans="1:10" ht="12.95" customHeight="1" x14ac:dyDescent="0.3">
      <c r="A148" s="202"/>
      <c r="B148" s="203" t="s">
        <v>128</v>
      </c>
      <c r="C148" s="204" t="s">
        <v>129</v>
      </c>
      <c r="D148" s="205">
        <v>40000</v>
      </c>
      <c r="E148" s="205">
        <f t="shared" si="6"/>
        <v>7000</v>
      </c>
      <c r="F148" s="205">
        <f>F443</f>
        <v>47000</v>
      </c>
      <c r="G148" s="378">
        <f t="shared" si="5"/>
        <v>117.5</v>
      </c>
      <c r="H148" s="8"/>
    </row>
    <row r="149" spans="1:10" ht="12.95" customHeight="1" x14ac:dyDescent="0.3">
      <c r="A149" s="197"/>
      <c r="B149" s="198" t="s">
        <v>130</v>
      </c>
      <c r="C149" s="199" t="s">
        <v>91</v>
      </c>
      <c r="D149" s="200">
        <f>D150+D151</f>
        <v>1168216</v>
      </c>
      <c r="E149" s="250">
        <f t="shared" si="6"/>
        <v>43552</v>
      </c>
      <c r="F149" s="200">
        <f>F150+F151</f>
        <v>1211768</v>
      </c>
      <c r="G149" s="377">
        <f t="shared" si="5"/>
        <v>103.72807768426387</v>
      </c>
      <c r="H149" s="8"/>
    </row>
    <row r="150" spans="1:10" ht="12.95" customHeight="1" x14ac:dyDescent="0.3">
      <c r="A150" s="202"/>
      <c r="B150" s="203" t="s">
        <v>131</v>
      </c>
      <c r="C150" s="204" t="s">
        <v>132</v>
      </c>
      <c r="D150" s="205">
        <v>1033216</v>
      </c>
      <c r="E150" s="205">
        <f t="shared" si="6"/>
        <v>6650</v>
      </c>
      <c r="F150" s="205">
        <f>F421</f>
        <v>1039866</v>
      </c>
      <c r="G150" s="378">
        <f t="shared" si="5"/>
        <v>100.6436214692765</v>
      </c>
      <c r="H150" s="8"/>
    </row>
    <row r="151" spans="1:10" ht="12.95" customHeight="1" x14ac:dyDescent="0.3">
      <c r="A151" s="202"/>
      <c r="B151" s="203" t="s">
        <v>133</v>
      </c>
      <c r="C151" s="204" t="s">
        <v>134</v>
      </c>
      <c r="D151" s="205">
        <v>135000</v>
      </c>
      <c r="E151" s="205">
        <f t="shared" si="6"/>
        <v>36902</v>
      </c>
      <c r="F151" s="205">
        <f>F647+F696</f>
        <v>171902</v>
      </c>
      <c r="G151" s="378">
        <f t="shared" si="5"/>
        <v>127.33481481481481</v>
      </c>
      <c r="H151" s="8"/>
    </row>
    <row r="152" spans="1:10" ht="12.95" customHeight="1" x14ac:dyDescent="0.3">
      <c r="A152" s="207"/>
      <c r="B152" s="198" t="s">
        <v>135</v>
      </c>
      <c r="C152" s="295" t="s">
        <v>136</v>
      </c>
      <c r="D152" s="200">
        <f>D153</f>
        <v>1511400</v>
      </c>
      <c r="E152" s="250">
        <f t="shared" si="6"/>
        <v>-155937</v>
      </c>
      <c r="F152" s="200">
        <f>F153</f>
        <v>1355463</v>
      </c>
      <c r="G152" s="377">
        <f t="shared" si="5"/>
        <v>89.682612147677659</v>
      </c>
      <c r="H152" s="8"/>
    </row>
    <row r="153" spans="1:10" ht="12.95" customHeight="1" x14ac:dyDescent="0.3">
      <c r="A153" s="202"/>
      <c r="B153" s="203" t="s">
        <v>137</v>
      </c>
      <c r="C153" s="204" t="s">
        <v>138</v>
      </c>
      <c r="D153" s="205">
        <v>1511400</v>
      </c>
      <c r="E153" s="205">
        <f t="shared" si="6"/>
        <v>-155937</v>
      </c>
      <c r="F153" s="205">
        <f>F686</f>
        <v>1355463</v>
      </c>
      <c r="G153" s="378">
        <f t="shared" si="5"/>
        <v>89.682612147677659</v>
      </c>
      <c r="H153" s="8"/>
    </row>
    <row r="154" spans="1:10" ht="12.95" customHeight="1" x14ac:dyDescent="0.3">
      <c r="A154" s="207"/>
      <c r="B154" s="198" t="s">
        <v>139</v>
      </c>
      <c r="C154" s="199" t="s">
        <v>140</v>
      </c>
      <c r="D154" s="200">
        <f>D155+D156+D157</f>
        <v>2234800</v>
      </c>
      <c r="E154" s="250">
        <f t="shared" si="6"/>
        <v>-435818</v>
      </c>
      <c r="F154" s="200">
        <f>F155+F156+F157</f>
        <v>1798982</v>
      </c>
      <c r="G154" s="377">
        <f t="shared" si="5"/>
        <v>80.498568104528374</v>
      </c>
      <c r="H154" s="8"/>
    </row>
    <row r="155" spans="1:10" ht="12.95" customHeight="1" x14ac:dyDescent="0.3">
      <c r="A155" s="202"/>
      <c r="B155" s="203" t="s">
        <v>141</v>
      </c>
      <c r="C155" s="204" t="s">
        <v>142</v>
      </c>
      <c r="D155" s="205">
        <v>964800</v>
      </c>
      <c r="E155" s="205">
        <f t="shared" si="6"/>
        <v>-262123</v>
      </c>
      <c r="F155" s="205">
        <f>F340+F423+F451+F664+F674+F691+F723</f>
        <v>702677</v>
      </c>
      <c r="G155" s="378">
        <f t="shared" si="5"/>
        <v>72.831364013266992</v>
      </c>
      <c r="H155" s="8"/>
    </row>
    <row r="156" spans="1:10" ht="12.95" customHeight="1" x14ac:dyDescent="0.3">
      <c r="A156" s="202"/>
      <c r="B156" s="203" t="s">
        <v>143</v>
      </c>
      <c r="C156" s="204" t="s">
        <v>144</v>
      </c>
      <c r="D156" s="205">
        <v>0</v>
      </c>
      <c r="E156" s="205">
        <f t="shared" si="6"/>
        <v>0</v>
      </c>
      <c r="F156" s="205">
        <v>0</v>
      </c>
      <c r="G156" s="378"/>
      <c r="H156" s="8"/>
    </row>
    <row r="157" spans="1:10" ht="12.95" customHeight="1" x14ac:dyDescent="0.3">
      <c r="A157" s="202"/>
      <c r="B157" s="203" t="s">
        <v>145</v>
      </c>
      <c r="C157" s="204" t="s">
        <v>93</v>
      </c>
      <c r="D157" s="205">
        <v>1270000</v>
      </c>
      <c r="E157" s="205">
        <f t="shared" si="6"/>
        <v>-173695</v>
      </c>
      <c r="F157" s="205">
        <f>F496</f>
        <v>1096305</v>
      </c>
      <c r="G157" s="378">
        <f>F157/D157*100</f>
        <v>86.323228346456688</v>
      </c>
      <c r="H157" s="294"/>
      <c r="I157" s="294"/>
    </row>
    <row r="158" spans="1:10" ht="12.95" customHeight="1" x14ac:dyDescent="0.3">
      <c r="A158" s="361"/>
      <c r="B158" s="336"/>
      <c r="C158" s="337"/>
      <c r="D158" s="338"/>
      <c r="E158" s="338"/>
      <c r="F158" s="338"/>
      <c r="G158" s="339"/>
      <c r="H158" s="294"/>
      <c r="I158" s="294"/>
    </row>
    <row r="159" spans="1:10" ht="12.95" customHeight="1" x14ac:dyDescent="0.3">
      <c r="A159" s="97"/>
      <c r="B159" s="98"/>
      <c r="C159" s="99"/>
      <c r="D159" s="111"/>
      <c r="E159" s="112"/>
      <c r="F159" s="112"/>
      <c r="G159" s="112"/>
      <c r="H159" s="113"/>
      <c r="I159" s="334"/>
      <c r="J159" s="8"/>
    </row>
    <row r="160" spans="1:10" ht="12.95" customHeight="1" x14ac:dyDescent="0.3">
      <c r="A160" s="69"/>
      <c r="B160" s="59"/>
      <c r="C160" s="60" t="s">
        <v>97</v>
      </c>
      <c r="D160" s="71" t="s">
        <v>374</v>
      </c>
      <c r="E160" s="71" t="s">
        <v>371</v>
      </c>
      <c r="F160" s="71" t="s">
        <v>481</v>
      </c>
      <c r="G160" s="71" t="s">
        <v>4</v>
      </c>
      <c r="H160" s="8"/>
    </row>
    <row r="161" spans="1:11" ht="12.95" customHeight="1" x14ac:dyDescent="0.3">
      <c r="A161" s="69"/>
      <c r="B161" s="59"/>
      <c r="C161" s="73"/>
      <c r="D161" s="71">
        <v>1</v>
      </c>
      <c r="E161" s="71" t="s">
        <v>372</v>
      </c>
      <c r="F161" s="71">
        <v>2</v>
      </c>
      <c r="G161" s="59" t="s">
        <v>265</v>
      </c>
      <c r="H161" s="8"/>
    </row>
    <row r="162" spans="1:11" ht="12.95" customHeight="1" x14ac:dyDescent="0.3">
      <c r="A162" s="69"/>
      <c r="B162" s="59"/>
      <c r="C162" s="107" t="s">
        <v>98</v>
      </c>
      <c r="D162" s="65"/>
      <c r="E162" s="65"/>
      <c r="F162" s="65"/>
      <c r="G162" s="108"/>
      <c r="H162" s="8"/>
    </row>
    <row r="163" spans="1:11" ht="12.95" customHeight="1" x14ac:dyDescent="0.3">
      <c r="A163" s="83"/>
      <c r="B163" s="84" t="s">
        <v>29</v>
      </c>
      <c r="C163" s="85" t="s">
        <v>99</v>
      </c>
      <c r="D163" s="109"/>
      <c r="E163" s="109"/>
      <c r="F163" s="109"/>
      <c r="G163" s="87"/>
      <c r="H163" s="8"/>
    </row>
    <row r="164" spans="1:11" ht="12.95" customHeight="1" x14ac:dyDescent="0.3">
      <c r="A164" s="114"/>
      <c r="B164" s="89" t="s">
        <v>14</v>
      </c>
      <c r="C164" s="90" t="s">
        <v>146</v>
      </c>
      <c r="D164" s="110">
        <f>D165+D168+D173</f>
        <v>3894430</v>
      </c>
      <c r="E164" s="293">
        <f>F164-D164</f>
        <v>-1779207</v>
      </c>
      <c r="F164" s="110">
        <f>F165+F168+F173</f>
        <v>2115223</v>
      </c>
      <c r="G164" s="376">
        <f>F164/D164*100</f>
        <v>54.314058796794399</v>
      </c>
      <c r="H164" s="8"/>
    </row>
    <row r="165" spans="1:11" ht="12.95" customHeight="1" x14ac:dyDescent="0.3">
      <c r="A165" s="207"/>
      <c r="B165" s="198" t="s">
        <v>86</v>
      </c>
      <c r="C165" s="199" t="s">
        <v>147</v>
      </c>
      <c r="D165" s="200">
        <f>D166+D167</f>
        <v>110000</v>
      </c>
      <c r="E165" s="250">
        <f t="shared" ref="E165:E174" si="7">F165-D165</f>
        <v>-75869</v>
      </c>
      <c r="F165" s="200">
        <f>F166+F167</f>
        <v>34131</v>
      </c>
      <c r="G165" s="377">
        <f t="shared" ref="G165:G174" si="8">F165/D165*100</f>
        <v>31.028181818181817</v>
      </c>
      <c r="H165" s="8"/>
    </row>
    <row r="166" spans="1:11" ht="12.95" customHeight="1" x14ac:dyDescent="0.3">
      <c r="A166" s="202"/>
      <c r="B166" s="203" t="s">
        <v>148</v>
      </c>
      <c r="C166" s="204" t="s">
        <v>147</v>
      </c>
      <c r="D166" s="205">
        <v>110000</v>
      </c>
      <c r="E166" s="205">
        <f t="shared" si="7"/>
        <v>-80869</v>
      </c>
      <c r="F166" s="205">
        <f>F501+F506</f>
        <v>29131</v>
      </c>
      <c r="G166" s="378">
        <f t="shared" si="8"/>
        <v>26.482727272727274</v>
      </c>
      <c r="H166" s="8"/>
    </row>
    <row r="167" spans="1:11" ht="12.95" customHeight="1" x14ac:dyDescent="0.3">
      <c r="A167" s="202"/>
      <c r="B167" s="203" t="s">
        <v>149</v>
      </c>
      <c r="C167" s="204" t="s">
        <v>150</v>
      </c>
      <c r="D167" s="205">
        <v>0</v>
      </c>
      <c r="E167" s="205">
        <f t="shared" si="7"/>
        <v>5000</v>
      </c>
      <c r="F167" s="205">
        <v>5000</v>
      </c>
      <c r="G167" s="378"/>
      <c r="H167" s="8"/>
    </row>
    <row r="168" spans="1:11" ht="12.95" customHeight="1" x14ac:dyDescent="0.3">
      <c r="A168" s="207"/>
      <c r="B168" s="198" t="s">
        <v>88</v>
      </c>
      <c r="C168" s="199" t="s">
        <v>151</v>
      </c>
      <c r="D168" s="200">
        <f>D169+D170+D171+D172</f>
        <v>2714430</v>
      </c>
      <c r="E168" s="250">
        <f t="shared" si="7"/>
        <v>-935849</v>
      </c>
      <c r="F168" s="200">
        <f>F169+F170+F171+F172</f>
        <v>1778581</v>
      </c>
      <c r="G168" s="377">
        <f t="shared" si="8"/>
        <v>65.523185346463166</v>
      </c>
      <c r="H168" s="8"/>
    </row>
    <row r="169" spans="1:11" ht="12.95" customHeight="1" x14ac:dyDescent="0.3">
      <c r="A169" s="202"/>
      <c r="B169" s="203" t="s">
        <v>152</v>
      </c>
      <c r="C169" s="204" t="s">
        <v>153</v>
      </c>
      <c r="D169" s="205">
        <v>2065000</v>
      </c>
      <c r="E169" s="205">
        <f t="shared" si="7"/>
        <v>-814083</v>
      </c>
      <c r="F169" s="205">
        <f>F511+F516+F521+F526+F531+F536+F541+F587+F602</f>
        <v>1250917</v>
      </c>
      <c r="G169" s="378">
        <f t="shared" si="8"/>
        <v>60.577094430992737</v>
      </c>
      <c r="H169" s="8"/>
    </row>
    <row r="170" spans="1:11" ht="12.95" customHeight="1" x14ac:dyDescent="0.3">
      <c r="A170" s="202"/>
      <c r="B170" s="203" t="s">
        <v>154</v>
      </c>
      <c r="C170" s="204" t="s">
        <v>155</v>
      </c>
      <c r="D170" s="205">
        <v>182558</v>
      </c>
      <c r="E170" s="205">
        <f t="shared" si="7"/>
        <v>14655</v>
      </c>
      <c r="F170" s="205">
        <f>F378+F640+F410+F460+F581</f>
        <v>197213</v>
      </c>
      <c r="G170" s="378">
        <f t="shared" si="8"/>
        <v>108.02758575356873</v>
      </c>
      <c r="H170" s="8"/>
    </row>
    <row r="171" spans="1:11" ht="12.95" customHeight="1" x14ac:dyDescent="0.3">
      <c r="A171" s="202"/>
      <c r="B171" s="203" t="s">
        <v>156</v>
      </c>
      <c r="C171" s="204" t="s">
        <v>157</v>
      </c>
      <c r="D171" s="205">
        <v>466872</v>
      </c>
      <c r="E171" s="205">
        <f t="shared" si="7"/>
        <v>-136421</v>
      </c>
      <c r="F171" s="205">
        <f>F379+F551+F546</f>
        <v>330451</v>
      </c>
      <c r="G171" s="378">
        <f t="shared" si="8"/>
        <v>70.779785465823608</v>
      </c>
      <c r="H171" s="8"/>
    </row>
    <row r="172" spans="1:11" ht="12.95" customHeight="1" x14ac:dyDescent="0.3">
      <c r="A172" s="202"/>
      <c r="B172" s="203" t="s">
        <v>158</v>
      </c>
      <c r="C172" s="204" t="s">
        <v>77</v>
      </c>
      <c r="D172" s="205">
        <v>0</v>
      </c>
      <c r="E172" s="205">
        <f t="shared" si="7"/>
        <v>0</v>
      </c>
      <c r="F172" s="205">
        <v>0</v>
      </c>
      <c r="G172" s="378"/>
      <c r="H172" s="8"/>
    </row>
    <row r="173" spans="1:11" ht="12.95" customHeight="1" x14ac:dyDescent="0.3">
      <c r="A173" s="207"/>
      <c r="B173" s="198" t="s">
        <v>159</v>
      </c>
      <c r="C173" s="199" t="s">
        <v>160</v>
      </c>
      <c r="D173" s="200">
        <f>D174</f>
        <v>1070000</v>
      </c>
      <c r="E173" s="250">
        <f t="shared" si="7"/>
        <v>-767489</v>
      </c>
      <c r="F173" s="200">
        <f>F174</f>
        <v>302511</v>
      </c>
      <c r="G173" s="377">
        <f t="shared" si="8"/>
        <v>28.272056074766354</v>
      </c>
      <c r="H173" s="8"/>
    </row>
    <row r="174" spans="1:11" ht="12.95" customHeight="1" x14ac:dyDescent="0.3">
      <c r="A174" s="202"/>
      <c r="B174" s="203" t="s">
        <v>161</v>
      </c>
      <c r="C174" s="204" t="s">
        <v>162</v>
      </c>
      <c r="D174" s="205">
        <v>1070000</v>
      </c>
      <c r="E174" s="205">
        <f t="shared" si="7"/>
        <v>-767489</v>
      </c>
      <c r="F174" s="205">
        <f>F556+F561+F566+F571+F576+F582+F592+F597+F641</f>
        <v>302511</v>
      </c>
      <c r="G174" s="378">
        <f t="shared" si="8"/>
        <v>28.272056074766354</v>
      </c>
      <c r="H174" s="8"/>
      <c r="I174" s="8"/>
    </row>
    <row r="175" spans="1:11" ht="12.95" customHeight="1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8"/>
    </row>
    <row r="176" spans="1:11" ht="12.95" customHeight="1" x14ac:dyDescent="0.3">
      <c r="A176" s="69"/>
      <c r="B176" s="59"/>
      <c r="C176" s="70" t="s">
        <v>163</v>
      </c>
      <c r="D176" s="71" t="s">
        <v>374</v>
      </c>
      <c r="E176" s="71" t="s">
        <v>462</v>
      </c>
      <c r="F176" s="71" t="s">
        <v>481</v>
      </c>
      <c r="G176" s="71" t="s">
        <v>269</v>
      </c>
      <c r="H176" s="72" t="s">
        <v>4</v>
      </c>
      <c r="I176" s="30"/>
      <c r="J176" s="30"/>
      <c r="K176" s="8"/>
    </row>
    <row r="177" spans="1:11" ht="12.95" customHeight="1" x14ac:dyDescent="0.3">
      <c r="A177" s="69"/>
      <c r="B177" s="59"/>
      <c r="C177" s="73"/>
      <c r="D177" s="71">
        <v>1</v>
      </c>
      <c r="E177" s="71"/>
      <c r="F177" s="71">
        <v>2</v>
      </c>
      <c r="G177" s="71">
        <v>3</v>
      </c>
      <c r="H177" s="63" t="s">
        <v>265</v>
      </c>
      <c r="I177" s="30"/>
      <c r="J177" s="30"/>
      <c r="K177" s="8"/>
    </row>
    <row r="178" spans="1:11" ht="12.95" customHeight="1" x14ac:dyDescent="0.3">
      <c r="A178" s="74"/>
      <c r="B178" s="75"/>
      <c r="C178" s="76" t="s">
        <v>27</v>
      </c>
      <c r="D178" s="77"/>
      <c r="E178" s="77"/>
      <c r="F178" s="77"/>
      <c r="G178" s="77"/>
      <c r="H178" s="78"/>
      <c r="I178" s="30"/>
      <c r="J178" s="30"/>
      <c r="K178" s="8"/>
    </row>
    <row r="179" spans="1:11" ht="12.95" customHeight="1" x14ac:dyDescent="0.3">
      <c r="A179" s="83"/>
      <c r="B179" s="84" t="s">
        <v>80</v>
      </c>
      <c r="C179" s="85" t="s">
        <v>81</v>
      </c>
      <c r="D179" s="86"/>
      <c r="E179" s="86"/>
      <c r="F179" s="86"/>
      <c r="G179" s="86"/>
      <c r="H179" s="87"/>
      <c r="I179" s="30"/>
      <c r="J179" s="30"/>
      <c r="K179" s="8"/>
    </row>
    <row r="180" spans="1:11" ht="12.95" customHeight="1" x14ac:dyDescent="0.3">
      <c r="A180" s="79"/>
      <c r="B180" s="102" t="s">
        <v>82</v>
      </c>
      <c r="C180" s="64" t="s">
        <v>83</v>
      </c>
      <c r="D180" s="103">
        <v>8733587</v>
      </c>
      <c r="E180" s="103">
        <f>F180-D180</f>
        <v>542968</v>
      </c>
      <c r="F180" s="103">
        <f>F329+F354+F414+F427+F606+F651+F668+F678+F710+F612-444445</f>
        <v>9276555</v>
      </c>
      <c r="G180" s="104">
        <f>F180/F194</f>
        <v>0.64844287256706923</v>
      </c>
      <c r="H180" s="385">
        <f>F180/D180*100</f>
        <v>106.21701026164851</v>
      </c>
      <c r="I180" s="30"/>
      <c r="J180" s="30"/>
      <c r="K180" s="8"/>
    </row>
    <row r="181" spans="1:11" ht="12.95" customHeight="1" x14ac:dyDescent="0.3">
      <c r="A181" s="79"/>
      <c r="B181" s="102" t="s">
        <v>375</v>
      </c>
      <c r="C181" s="64" t="s">
        <v>450</v>
      </c>
      <c r="D181" s="103">
        <v>191000</v>
      </c>
      <c r="E181" s="103">
        <f>F181-D181</f>
        <v>-191000</v>
      </c>
      <c r="F181" s="103">
        <f>0</f>
        <v>0</v>
      </c>
      <c r="G181" s="104">
        <f>F181/F194</f>
        <v>0</v>
      </c>
      <c r="H181" s="385">
        <f t="shared" ref="H181:H194" si="9">F181/D181*100</f>
        <v>0</v>
      </c>
      <c r="I181" s="30"/>
      <c r="J181" s="30"/>
      <c r="K181" s="8"/>
    </row>
    <row r="182" spans="1:11" ht="12.95" customHeight="1" x14ac:dyDescent="0.3">
      <c r="A182" s="79"/>
      <c r="B182" s="102" t="s">
        <v>451</v>
      </c>
      <c r="C182" s="64" t="s">
        <v>453</v>
      </c>
      <c r="D182" s="103">
        <v>10003</v>
      </c>
      <c r="E182" s="103">
        <f>F182-D182</f>
        <v>0</v>
      </c>
      <c r="F182" s="103">
        <v>10003</v>
      </c>
      <c r="G182" s="104">
        <f>F182/F194</f>
        <v>6.9922229257395583E-4</v>
      </c>
      <c r="H182" s="385">
        <f t="shared" si="9"/>
        <v>100</v>
      </c>
      <c r="I182" s="30"/>
      <c r="J182" s="30"/>
      <c r="K182" s="8"/>
    </row>
    <row r="183" spans="1:11" ht="12.95" customHeight="1" x14ac:dyDescent="0.3">
      <c r="A183" s="79"/>
      <c r="B183" s="102" t="s">
        <v>84</v>
      </c>
      <c r="C183" s="64" t="s">
        <v>85</v>
      </c>
      <c r="D183" s="103">
        <v>97997</v>
      </c>
      <c r="E183" s="103">
        <f t="shared" ref="E183:E193" si="10">F183-D183</f>
        <v>0</v>
      </c>
      <c r="F183" s="103">
        <v>97997</v>
      </c>
      <c r="G183" s="104">
        <f>F183/F194</f>
        <v>6.8501136664370641E-3</v>
      </c>
      <c r="H183" s="385">
        <f t="shared" si="9"/>
        <v>100</v>
      </c>
      <c r="I183" s="30"/>
      <c r="J183" s="30"/>
      <c r="K183" s="8"/>
    </row>
    <row r="184" spans="1:11" ht="12.95" customHeight="1" x14ac:dyDescent="0.3">
      <c r="A184" s="79"/>
      <c r="B184" s="102" t="s">
        <v>86</v>
      </c>
      <c r="C184" s="64" t="s">
        <v>87</v>
      </c>
      <c r="D184" s="103">
        <v>50000</v>
      </c>
      <c r="E184" s="103">
        <f t="shared" si="10"/>
        <v>10000</v>
      </c>
      <c r="F184" s="103">
        <v>60000</v>
      </c>
      <c r="G184" s="104">
        <f>F184/F194</f>
        <v>4.1940755327838997E-3</v>
      </c>
      <c r="H184" s="385">
        <f t="shared" si="9"/>
        <v>120</v>
      </c>
      <c r="I184" s="30"/>
      <c r="J184" s="30"/>
      <c r="K184" s="8"/>
    </row>
    <row r="185" spans="1:11" ht="12.95" customHeight="1" x14ac:dyDescent="0.3">
      <c r="A185" s="79"/>
      <c r="B185" s="102" t="s">
        <v>88</v>
      </c>
      <c r="C185" s="64" t="s">
        <v>89</v>
      </c>
      <c r="D185" s="103">
        <v>3265000</v>
      </c>
      <c r="E185" s="103">
        <f t="shared" si="10"/>
        <v>-851120</v>
      </c>
      <c r="F185" s="103">
        <f>F355+F430</f>
        <v>2413880</v>
      </c>
      <c r="G185" s="104">
        <f>F185/F194</f>
        <v>0.16873325078460669</v>
      </c>
      <c r="H185" s="385">
        <f t="shared" si="9"/>
        <v>73.932006125574262</v>
      </c>
      <c r="I185" s="30"/>
      <c r="J185" s="30"/>
      <c r="K185" s="8"/>
    </row>
    <row r="186" spans="1:11" ht="12.95" customHeight="1" x14ac:dyDescent="0.3">
      <c r="A186" s="79"/>
      <c r="B186" s="102" t="s">
        <v>90</v>
      </c>
      <c r="C186" s="64" t="s">
        <v>91</v>
      </c>
      <c r="D186" s="103">
        <v>181417</v>
      </c>
      <c r="E186" s="103">
        <f t="shared" si="10"/>
        <v>-83259</v>
      </c>
      <c r="F186" s="103">
        <f>F609+F679</f>
        <v>98158</v>
      </c>
      <c r="G186" s="104">
        <f>F186/F194</f>
        <v>6.861367769116701E-3</v>
      </c>
      <c r="H186" s="385">
        <f t="shared" si="9"/>
        <v>54.106285518997666</v>
      </c>
      <c r="I186" s="30"/>
      <c r="J186" s="30"/>
      <c r="K186" s="8"/>
    </row>
    <row r="187" spans="1:11" ht="12.95" customHeight="1" x14ac:dyDescent="0.3">
      <c r="A187" s="79"/>
      <c r="B187" s="102" t="s">
        <v>92</v>
      </c>
      <c r="C187" s="64" t="s">
        <v>93</v>
      </c>
      <c r="D187" s="103">
        <v>479000</v>
      </c>
      <c r="E187" s="103">
        <f t="shared" si="10"/>
        <v>-346500</v>
      </c>
      <c r="F187" s="103">
        <f>F431</f>
        <v>132500</v>
      </c>
      <c r="G187" s="104">
        <f>F187/F194</f>
        <v>9.2619168015644453E-3</v>
      </c>
      <c r="H187" s="385">
        <f t="shared" si="9"/>
        <v>27.661795407098122</v>
      </c>
      <c r="I187" s="30"/>
      <c r="J187" s="30"/>
      <c r="K187" s="8"/>
    </row>
    <row r="188" spans="1:11" ht="12.95" customHeight="1" x14ac:dyDescent="0.3">
      <c r="A188" s="79"/>
      <c r="B188" s="102" t="s">
        <v>263</v>
      </c>
      <c r="C188" s="64" t="s">
        <v>264</v>
      </c>
      <c r="D188" s="103">
        <v>896118</v>
      </c>
      <c r="E188" s="103">
        <f t="shared" si="10"/>
        <v>-344567</v>
      </c>
      <c r="F188" s="103">
        <f>F680+F610</f>
        <v>551551</v>
      </c>
      <c r="G188" s="104">
        <f>F188/F194</f>
        <v>3.8554109236374881E-2</v>
      </c>
      <c r="H188" s="385">
        <f t="shared" si="9"/>
        <v>61.548925476332364</v>
      </c>
      <c r="I188" s="30"/>
      <c r="J188" s="30"/>
      <c r="K188" s="8"/>
    </row>
    <row r="189" spans="1:11" ht="12.95" customHeight="1" x14ac:dyDescent="0.3">
      <c r="A189" s="79"/>
      <c r="B189" s="102" t="s">
        <v>210</v>
      </c>
      <c r="C189" s="64" t="s">
        <v>281</v>
      </c>
      <c r="D189" s="103">
        <v>10000</v>
      </c>
      <c r="E189" s="103">
        <f t="shared" si="10"/>
        <v>-10000</v>
      </c>
      <c r="F189" s="103">
        <v>0</v>
      </c>
      <c r="G189" s="104">
        <f>F189/F194</f>
        <v>0</v>
      </c>
      <c r="H189" s="385">
        <f t="shared" si="9"/>
        <v>0</v>
      </c>
      <c r="I189" s="30"/>
      <c r="J189" s="30"/>
      <c r="K189" s="8"/>
    </row>
    <row r="190" spans="1:11" ht="12.95" customHeight="1" x14ac:dyDescent="0.3">
      <c r="A190" s="79"/>
      <c r="B190" s="102" t="s">
        <v>273</v>
      </c>
      <c r="C190" s="64" t="s">
        <v>274</v>
      </c>
      <c r="D190" s="103">
        <v>603692</v>
      </c>
      <c r="E190" s="103">
        <f t="shared" si="10"/>
        <v>0</v>
      </c>
      <c r="F190" s="103">
        <v>603692</v>
      </c>
      <c r="G190" s="104">
        <f>F190/F194</f>
        <v>4.2198830775622968E-2</v>
      </c>
      <c r="H190" s="385">
        <f t="shared" si="9"/>
        <v>100</v>
      </c>
      <c r="I190" s="30"/>
      <c r="J190" s="30"/>
      <c r="K190" s="8"/>
    </row>
    <row r="191" spans="1:11" ht="12.95" customHeight="1" x14ac:dyDescent="0.3">
      <c r="A191" s="79"/>
      <c r="B191" s="102" t="s">
        <v>277</v>
      </c>
      <c r="C191" s="64" t="s">
        <v>278</v>
      </c>
      <c r="D191" s="103">
        <v>754050</v>
      </c>
      <c r="E191" s="103">
        <f t="shared" si="10"/>
        <v>-642492</v>
      </c>
      <c r="F191" s="103">
        <f>F356</f>
        <v>111558</v>
      </c>
      <c r="G191" s="104">
        <f>F191/F194</f>
        <v>7.7980446381051057E-3</v>
      </c>
      <c r="H191" s="385">
        <f t="shared" si="9"/>
        <v>14.794509647901332</v>
      </c>
      <c r="I191" s="30"/>
      <c r="J191" s="30"/>
      <c r="K191" s="8"/>
    </row>
    <row r="192" spans="1:11" ht="12.95" customHeight="1" x14ac:dyDescent="0.3">
      <c r="A192" s="79"/>
      <c r="B192" s="102" t="s">
        <v>32</v>
      </c>
      <c r="C192" s="64" t="s">
        <v>94</v>
      </c>
      <c r="D192" s="103">
        <v>14000</v>
      </c>
      <c r="E192" s="103">
        <f t="shared" si="10"/>
        <v>-14000</v>
      </c>
      <c r="F192" s="103">
        <v>0</v>
      </c>
      <c r="G192" s="104">
        <f>F192/F194</f>
        <v>0</v>
      </c>
      <c r="H192" s="385">
        <f t="shared" si="9"/>
        <v>0</v>
      </c>
      <c r="I192" s="30"/>
      <c r="J192" s="30"/>
      <c r="K192" s="8"/>
    </row>
    <row r="193" spans="1:12" ht="12.95" customHeight="1" x14ac:dyDescent="0.3">
      <c r="A193" s="79"/>
      <c r="B193" s="102" t="s">
        <v>72</v>
      </c>
      <c r="C193" s="64" t="s">
        <v>95</v>
      </c>
      <c r="D193" s="103">
        <v>1600000</v>
      </c>
      <c r="E193" s="103">
        <f t="shared" si="10"/>
        <v>-650000</v>
      </c>
      <c r="F193" s="103">
        <v>950000</v>
      </c>
      <c r="G193" s="104">
        <f>F193/F194</f>
        <v>6.640619593574508E-2</v>
      </c>
      <c r="H193" s="385">
        <f t="shared" si="9"/>
        <v>59.375</v>
      </c>
      <c r="I193" s="30"/>
      <c r="J193" s="30"/>
      <c r="K193" s="8"/>
    </row>
    <row r="194" spans="1:12" ht="12.95" customHeight="1" x14ac:dyDescent="0.3">
      <c r="A194" s="79"/>
      <c r="B194" s="80"/>
      <c r="C194" s="105" t="s">
        <v>96</v>
      </c>
      <c r="D194" s="82">
        <f>D180+D183+D184+D185+D186+D187+D188+D189+D190+D191+D192+D193+D181+D182</f>
        <v>16885864</v>
      </c>
      <c r="E194" s="103">
        <f>F194-D194</f>
        <v>-2579970</v>
      </c>
      <c r="F194" s="82">
        <f>F180+F181+F182+F183+F184+F185+F186+F187+F188+F189+F190+F191+F192+F193</f>
        <v>14305894</v>
      </c>
      <c r="G194" s="106">
        <f>SUM(G180:G193)</f>
        <v>0.99999999999999989</v>
      </c>
      <c r="H194" s="385">
        <f t="shared" si="9"/>
        <v>84.72112531523409</v>
      </c>
      <c r="I194" s="30"/>
      <c r="J194" s="30"/>
      <c r="K194" s="8"/>
      <c r="L194" s="8"/>
    </row>
    <row r="195" spans="1:12" ht="12.95" customHeight="1" x14ac:dyDescent="0.3">
      <c r="A195" s="30"/>
      <c r="B195" s="30"/>
      <c r="C195" s="30"/>
      <c r="D195" s="30"/>
      <c r="E195" s="30"/>
      <c r="F195" s="30"/>
      <c r="G195" s="30"/>
      <c r="H195" s="30"/>
      <c r="I195" s="30"/>
      <c r="J195" s="8"/>
      <c r="K195" s="8"/>
    </row>
    <row r="196" spans="1:12" ht="12.95" customHeight="1" x14ac:dyDescent="0.3">
      <c r="A196" s="30"/>
      <c r="B196" s="30"/>
      <c r="C196" s="30"/>
      <c r="D196" s="30"/>
      <c r="E196" s="30"/>
      <c r="F196" s="30"/>
      <c r="G196" s="30"/>
      <c r="H196" s="30"/>
      <c r="I196" s="30"/>
      <c r="J196" s="8"/>
      <c r="K196" s="8"/>
    </row>
    <row r="197" spans="1:12" ht="12.95" customHeight="1" x14ac:dyDescent="0.3">
      <c r="A197" s="115"/>
      <c r="B197" s="116"/>
      <c r="C197" s="117" t="s">
        <v>164</v>
      </c>
      <c r="D197" s="71" t="s">
        <v>374</v>
      </c>
      <c r="E197" s="118" t="s">
        <v>459</v>
      </c>
      <c r="F197" s="71" t="s">
        <v>481</v>
      </c>
      <c r="G197" s="118" t="s">
        <v>269</v>
      </c>
      <c r="H197" s="119" t="s">
        <v>4</v>
      </c>
      <c r="I197" s="30"/>
      <c r="J197" s="30"/>
      <c r="K197" s="8"/>
    </row>
    <row r="198" spans="1:12" ht="12.95" customHeight="1" x14ac:dyDescent="0.3">
      <c r="A198" s="115"/>
      <c r="B198" s="116"/>
      <c r="C198" s="120"/>
      <c r="D198" s="118">
        <v>1</v>
      </c>
      <c r="E198" s="118" t="s">
        <v>460</v>
      </c>
      <c r="F198" s="118">
        <v>2</v>
      </c>
      <c r="G198" s="118"/>
      <c r="H198" s="121" t="s">
        <v>265</v>
      </c>
      <c r="I198" s="30"/>
      <c r="J198" s="30"/>
      <c r="K198" s="8"/>
    </row>
    <row r="199" spans="1:12" ht="12.95" customHeight="1" x14ac:dyDescent="0.3">
      <c r="A199" s="122"/>
      <c r="B199" s="123"/>
      <c r="C199" s="124" t="s">
        <v>27</v>
      </c>
      <c r="D199" s="123"/>
      <c r="E199" s="123"/>
      <c r="F199" s="123"/>
      <c r="G199" s="123"/>
      <c r="H199" s="125"/>
      <c r="I199" s="30"/>
      <c r="J199" s="30"/>
      <c r="K199" s="8"/>
    </row>
    <row r="200" spans="1:12" ht="12.95" customHeight="1" x14ac:dyDescent="0.3">
      <c r="A200" s="126" t="s">
        <v>165</v>
      </c>
      <c r="B200" s="127" t="s">
        <v>29</v>
      </c>
      <c r="C200" s="127" t="s">
        <v>166</v>
      </c>
      <c r="D200" s="127"/>
      <c r="E200" s="127"/>
      <c r="F200" s="127"/>
      <c r="G200" s="127"/>
      <c r="H200" s="128"/>
      <c r="I200" s="30"/>
      <c r="J200" s="30"/>
      <c r="K200" s="8"/>
    </row>
    <row r="201" spans="1:12" ht="12.95" customHeight="1" x14ac:dyDescent="0.3">
      <c r="A201" s="129"/>
      <c r="B201" s="130"/>
      <c r="C201" s="130"/>
      <c r="D201" s="131"/>
      <c r="E201" s="131"/>
      <c r="F201" s="131"/>
      <c r="G201" s="131"/>
      <c r="H201" s="132"/>
      <c r="I201" s="30"/>
      <c r="J201" s="30"/>
      <c r="K201" s="8"/>
    </row>
    <row r="202" spans="1:12" ht="12.95" customHeight="1" x14ac:dyDescent="0.3">
      <c r="A202" s="133" t="s">
        <v>167</v>
      </c>
      <c r="B202" s="134"/>
      <c r="C202" s="134"/>
      <c r="D202" s="135">
        <f>D203</f>
        <v>2978930</v>
      </c>
      <c r="E202" s="135">
        <f>F202-D202</f>
        <v>218340</v>
      </c>
      <c r="F202" s="135">
        <f>F203</f>
        <v>3197270</v>
      </c>
      <c r="G202" s="136">
        <f>F202/F277</f>
        <v>0.21675908601151472</v>
      </c>
      <c r="H202" s="388">
        <f t="shared" ref="H202:H239" si="11">F202/D202*100</f>
        <v>107.3294773626772</v>
      </c>
      <c r="I202" s="30"/>
      <c r="J202" s="30"/>
      <c r="K202" s="8"/>
    </row>
    <row r="203" spans="1:12" ht="12.95" customHeight="1" x14ac:dyDescent="0.3">
      <c r="A203" s="133" t="s">
        <v>168</v>
      </c>
      <c r="B203" s="134"/>
      <c r="C203" s="134"/>
      <c r="D203" s="135">
        <f>D204+D205+D206+D207+D208+D209+D210</f>
        <v>2978930</v>
      </c>
      <c r="E203" s="135">
        <f t="shared" ref="E203:E240" si="12">F203-D203</f>
        <v>218340</v>
      </c>
      <c r="F203" s="135">
        <f>F204+F205+F206+F207+F208+F209+F210</f>
        <v>3197270</v>
      </c>
      <c r="G203" s="137"/>
      <c r="H203" s="388">
        <f t="shared" si="11"/>
        <v>107.3294773626772</v>
      </c>
      <c r="I203" s="30"/>
      <c r="J203" s="30"/>
      <c r="K203" s="8"/>
    </row>
    <row r="204" spans="1:12" ht="12.95" customHeight="1" x14ac:dyDescent="0.3">
      <c r="A204" s="133"/>
      <c r="B204" s="138">
        <v>31</v>
      </c>
      <c r="C204" s="134" t="s">
        <v>101</v>
      </c>
      <c r="D204" s="139">
        <v>1425380</v>
      </c>
      <c r="E204" s="139">
        <f t="shared" si="12"/>
        <v>71430</v>
      </c>
      <c r="F204" s="139">
        <f>F362</f>
        <v>1496810</v>
      </c>
      <c r="G204" s="140"/>
      <c r="H204" s="388">
        <f t="shared" si="11"/>
        <v>105.01129523355175</v>
      </c>
      <c r="I204" s="30"/>
      <c r="J204" s="30"/>
      <c r="K204" s="8"/>
    </row>
    <row r="205" spans="1:12" ht="12.95" customHeight="1" x14ac:dyDescent="0.3">
      <c r="A205" s="133"/>
      <c r="B205" s="138">
        <v>32</v>
      </c>
      <c r="C205" s="134" t="s">
        <v>110</v>
      </c>
      <c r="D205" s="139">
        <v>924000</v>
      </c>
      <c r="E205" s="139">
        <f t="shared" si="12"/>
        <v>147000</v>
      </c>
      <c r="F205" s="139">
        <f>F334+F345+F366+F394-10000</f>
        <v>1071000</v>
      </c>
      <c r="G205" s="140"/>
      <c r="H205" s="388">
        <f t="shared" si="11"/>
        <v>115.90909090909092</v>
      </c>
      <c r="I205" s="30"/>
      <c r="J205" s="30"/>
      <c r="K205" s="8"/>
    </row>
    <row r="206" spans="1:12" ht="12.95" customHeight="1" x14ac:dyDescent="0.3">
      <c r="A206" s="133"/>
      <c r="B206" s="138">
        <v>34</v>
      </c>
      <c r="C206" s="134" t="s">
        <v>122</v>
      </c>
      <c r="D206" s="139">
        <v>88433</v>
      </c>
      <c r="E206" s="139">
        <f t="shared" si="12"/>
        <v>0</v>
      </c>
      <c r="F206" s="139">
        <f>F383</f>
        <v>88433</v>
      </c>
      <c r="G206" s="140"/>
      <c r="H206" s="388">
        <f t="shared" si="11"/>
        <v>100</v>
      </c>
      <c r="I206" s="30"/>
      <c r="J206" s="30"/>
      <c r="K206" s="8"/>
    </row>
    <row r="207" spans="1:12" ht="12.95" customHeight="1" x14ac:dyDescent="0.3">
      <c r="A207" s="133"/>
      <c r="B207" s="138">
        <v>38</v>
      </c>
      <c r="C207" s="134" t="s">
        <v>140</v>
      </c>
      <c r="D207" s="139">
        <v>26800</v>
      </c>
      <c r="E207" s="139">
        <f t="shared" si="12"/>
        <v>0</v>
      </c>
      <c r="F207" s="139">
        <f>F339</f>
        <v>26800</v>
      </c>
      <c r="G207" s="140"/>
      <c r="H207" s="388">
        <f t="shared" si="11"/>
        <v>100</v>
      </c>
      <c r="I207" s="30"/>
      <c r="J207" s="30"/>
      <c r="K207" s="8"/>
    </row>
    <row r="208" spans="1:12" ht="12.95" customHeight="1" x14ac:dyDescent="0.3">
      <c r="A208" s="133"/>
      <c r="B208" s="138">
        <v>41</v>
      </c>
      <c r="C208" s="134" t="s">
        <v>169</v>
      </c>
      <c r="D208" s="139">
        <v>0</v>
      </c>
      <c r="E208" s="139"/>
      <c r="F208" s="139">
        <v>5000</v>
      </c>
      <c r="G208" s="140"/>
      <c r="H208" s="388"/>
      <c r="I208" s="30"/>
      <c r="J208" s="30"/>
      <c r="K208" s="8"/>
    </row>
    <row r="209" spans="1:11" ht="12.95" customHeight="1" x14ac:dyDescent="0.3">
      <c r="A209" s="133"/>
      <c r="B209" s="138">
        <v>42</v>
      </c>
      <c r="C209" s="134" t="s">
        <v>170</v>
      </c>
      <c r="D209" s="139">
        <v>69872</v>
      </c>
      <c r="E209" s="139">
        <f t="shared" si="12"/>
        <v>-5090</v>
      </c>
      <c r="F209" s="139">
        <f>F377</f>
        <v>64782</v>
      </c>
      <c r="G209" s="140"/>
      <c r="H209" s="388">
        <f t="shared" si="11"/>
        <v>92.715250744217997</v>
      </c>
      <c r="I209" s="30"/>
      <c r="J209" s="30"/>
      <c r="K209" s="8"/>
    </row>
    <row r="210" spans="1:11" ht="12.95" customHeight="1" x14ac:dyDescent="0.3">
      <c r="A210" s="133"/>
      <c r="B210" s="138">
        <v>54</v>
      </c>
      <c r="C210" s="134" t="s">
        <v>444</v>
      </c>
      <c r="D210" s="139">
        <v>444445</v>
      </c>
      <c r="E210" s="135"/>
      <c r="F210" s="139">
        <v>444445</v>
      </c>
      <c r="G210" s="140"/>
      <c r="H210" s="388">
        <f t="shared" si="11"/>
        <v>100</v>
      </c>
      <c r="I210" s="30"/>
      <c r="J210" s="30"/>
      <c r="K210" s="8"/>
    </row>
    <row r="211" spans="1:11" ht="12.95" customHeight="1" x14ac:dyDescent="0.3">
      <c r="A211" s="133"/>
      <c r="B211" s="134"/>
      <c r="C211" s="134"/>
      <c r="D211" s="139"/>
      <c r="E211" s="135"/>
      <c r="F211" s="139"/>
      <c r="G211" s="141"/>
      <c r="H211" s="388"/>
      <c r="I211" s="30"/>
      <c r="J211" s="30"/>
      <c r="K211" s="8"/>
    </row>
    <row r="212" spans="1:11" ht="12.95" customHeight="1" x14ac:dyDescent="0.3">
      <c r="A212" s="133" t="s">
        <v>171</v>
      </c>
      <c r="B212" s="134"/>
      <c r="C212" s="134"/>
      <c r="D212" s="135">
        <f>D213+D216</f>
        <v>1041216</v>
      </c>
      <c r="E212" s="135">
        <f t="shared" si="12"/>
        <v>6650</v>
      </c>
      <c r="F212" s="135">
        <f>F213+F216</f>
        <v>1047866</v>
      </c>
      <c r="G212" s="136">
        <f>F212/F277</f>
        <v>7.1040129992944567E-2</v>
      </c>
      <c r="H212" s="388">
        <f t="shared" si="11"/>
        <v>100.63867631692176</v>
      </c>
      <c r="I212" s="30"/>
      <c r="J212" s="30"/>
      <c r="K212" s="8"/>
    </row>
    <row r="213" spans="1:11" ht="12.95" customHeight="1" x14ac:dyDescent="0.3">
      <c r="A213" s="133" t="s">
        <v>172</v>
      </c>
      <c r="B213" s="134"/>
      <c r="C213" s="134"/>
      <c r="D213" s="135">
        <f>D215</f>
        <v>1033216</v>
      </c>
      <c r="E213" s="135">
        <f t="shared" si="12"/>
        <v>6650</v>
      </c>
      <c r="F213" s="135">
        <f>F215</f>
        <v>1039866</v>
      </c>
      <c r="G213" s="136"/>
      <c r="H213" s="388">
        <f t="shared" si="11"/>
        <v>100.6436214692765</v>
      </c>
      <c r="I213" s="30"/>
      <c r="J213" s="30"/>
      <c r="K213" s="8"/>
    </row>
    <row r="214" spans="1:11" ht="12.95" customHeight="1" x14ac:dyDescent="0.3">
      <c r="A214" s="133"/>
      <c r="B214" s="138">
        <v>32</v>
      </c>
      <c r="C214" s="134" t="s">
        <v>110</v>
      </c>
      <c r="D214" s="139">
        <v>0</v>
      </c>
      <c r="E214" s="135"/>
      <c r="F214" s="139">
        <v>0</v>
      </c>
      <c r="G214" s="141"/>
      <c r="H214" s="388"/>
      <c r="I214" s="30"/>
      <c r="J214" s="30"/>
      <c r="K214" s="8"/>
    </row>
    <row r="215" spans="1:11" ht="12.95" customHeight="1" x14ac:dyDescent="0.3">
      <c r="A215" s="133"/>
      <c r="B215" s="138">
        <v>36</v>
      </c>
      <c r="C215" s="134" t="s">
        <v>91</v>
      </c>
      <c r="D215" s="139">
        <v>1033216</v>
      </c>
      <c r="E215" s="139">
        <f t="shared" si="12"/>
        <v>6650</v>
      </c>
      <c r="F215" s="139">
        <f>F421</f>
        <v>1039866</v>
      </c>
      <c r="G215" s="141"/>
      <c r="H215" s="388">
        <f t="shared" si="11"/>
        <v>100.6436214692765</v>
      </c>
      <c r="I215" s="30"/>
      <c r="J215" s="30"/>
      <c r="K215" s="8"/>
    </row>
    <row r="216" spans="1:11" ht="12.95" customHeight="1" x14ac:dyDescent="0.3">
      <c r="A216" s="133" t="s">
        <v>173</v>
      </c>
      <c r="B216" s="134"/>
      <c r="C216" s="134"/>
      <c r="D216" s="135">
        <v>8000</v>
      </c>
      <c r="E216" s="135">
        <f t="shared" si="12"/>
        <v>0</v>
      </c>
      <c r="F216" s="135">
        <f>F217</f>
        <v>8000</v>
      </c>
      <c r="G216" s="136"/>
      <c r="H216" s="388">
        <f t="shared" si="11"/>
        <v>100</v>
      </c>
      <c r="I216" s="30"/>
      <c r="J216" s="30"/>
      <c r="K216" s="8"/>
    </row>
    <row r="217" spans="1:11" ht="12.95" customHeight="1" x14ac:dyDescent="0.3">
      <c r="A217" s="133"/>
      <c r="B217" s="138">
        <v>38</v>
      </c>
      <c r="C217" s="134" t="s">
        <v>140</v>
      </c>
      <c r="D217" s="139">
        <v>8000</v>
      </c>
      <c r="E217" s="139">
        <f t="shared" si="12"/>
        <v>0</v>
      </c>
      <c r="F217" s="139">
        <v>8000</v>
      </c>
      <c r="G217" s="141"/>
      <c r="H217" s="388">
        <f t="shared" si="11"/>
        <v>100</v>
      </c>
      <c r="I217" s="30"/>
      <c r="J217" s="30"/>
      <c r="K217" s="8"/>
    </row>
    <row r="218" spans="1:11" ht="12.95" customHeight="1" x14ac:dyDescent="0.3">
      <c r="A218" s="133"/>
      <c r="B218" s="134"/>
      <c r="C218" s="134"/>
      <c r="D218" s="139"/>
      <c r="E218" s="135"/>
      <c r="F218" s="139"/>
      <c r="G218" s="141"/>
      <c r="H218" s="388"/>
      <c r="I218" s="30"/>
      <c r="J218" s="30"/>
      <c r="K218" s="8"/>
    </row>
    <row r="219" spans="1:11" ht="12.95" customHeight="1" x14ac:dyDescent="0.3">
      <c r="A219" s="133" t="s">
        <v>174</v>
      </c>
      <c r="B219" s="134"/>
      <c r="C219" s="134"/>
      <c r="D219" s="135">
        <f>D220</f>
        <v>268250</v>
      </c>
      <c r="E219" s="135">
        <f t="shared" si="12"/>
        <v>-200328</v>
      </c>
      <c r="F219" s="135">
        <f>F220</f>
        <v>67922</v>
      </c>
      <c r="G219" s="136">
        <f>F219/F277</f>
        <v>4.6047755241421908E-3</v>
      </c>
      <c r="H219" s="388">
        <f t="shared" si="11"/>
        <v>25.320410065237652</v>
      </c>
      <c r="I219" s="30"/>
      <c r="J219" s="30"/>
      <c r="K219" s="8"/>
    </row>
    <row r="220" spans="1:11" ht="12.95" customHeight="1" x14ac:dyDescent="0.3">
      <c r="A220" s="133" t="s">
        <v>175</v>
      </c>
      <c r="B220" s="134"/>
      <c r="C220" s="134"/>
      <c r="D220" s="135">
        <f>D221+D222</f>
        <v>268250</v>
      </c>
      <c r="E220" s="135">
        <f t="shared" si="12"/>
        <v>-200328</v>
      </c>
      <c r="F220" s="135">
        <f>F221+F222</f>
        <v>67922</v>
      </c>
      <c r="G220" s="136"/>
      <c r="H220" s="388">
        <f t="shared" si="11"/>
        <v>25.320410065237652</v>
      </c>
      <c r="I220" s="30"/>
      <c r="J220" s="30"/>
      <c r="K220" s="8"/>
    </row>
    <row r="221" spans="1:11" ht="12.95" customHeight="1" x14ac:dyDescent="0.3">
      <c r="A221" s="133"/>
      <c r="B221" s="138">
        <v>32</v>
      </c>
      <c r="C221" s="134" t="s">
        <v>110</v>
      </c>
      <c r="D221" s="139">
        <v>92000</v>
      </c>
      <c r="E221" s="139">
        <f t="shared" si="12"/>
        <v>-72000</v>
      </c>
      <c r="F221" s="139">
        <f>F715</f>
        <v>20000</v>
      </c>
      <c r="G221" s="141"/>
      <c r="H221" s="388">
        <f t="shared" si="11"/>
        <v>21.739130434782609</v>
      </c>
      <c r="I221" s="30"/>
      <c r="J221" s="30"/>
      <c r="K221" s="8"/>
    </row>
    <row r="222" spans="1:11" ht="12.95" customHeight="1" x14ac:dyDescent="0.3">
      <c r="A222" s="133"/>
      <c r="B222" s="138">
        <v>38</v>
      </c>
      <c r="C222" s="134" t="s">
        <v>140</v>
      </c>
      <c r="D222" s="139">
        <v>176250</v>
      </c>
      <c r="E222" s="139">
        <f t="shared" si="12"/>
        <v>-128328</v>
      </c>
      <c r="F222" s="139">
        <f>F723</f>
        <v>47922</v>
      </c>
      <c r="G222" s="141"/>
      <c r="H222" s="388">
        <f t="shared" si="11"/>
        <v>27.189787234042551</v>
      </c>
      <c r="I222" s="30"/>
      <c r="J222" s="30"/>
      <c r="K222" s="8"/>
    </row>
    <row r="223" spans="1:11" ht="12.95" customHeight="1" x14ac:dyDescent="0.3">
      <c r="A223" s="133"/>
      <c r="B223" s="134"/>
      <c r="C223" s="134"/>
      <c r="D223" s="139"/>
      <c r="E223" s="135"/>
      <c r="F223" s="139"/>
      <c r="G223" s="141"/>
      <c r="H223" s="388"/>
      <c r="I223" s="30"/>
      <c r="J223" s="30"/>
      <c r="K223" s="8"/>
    </row>
    <row r="224" spans="1:11" ht="12.95" customHeight="1" x14ac:dyDescent="0.3">
      <c r="A224" s="133" t="s">
        <v>176</v>
      </c>
      <c r="B224" s="134"/>
      <c r="C224" s="134"/>
      <c r="D224" s="135">
        <f>D225+D228</f>
        <v>523670</v>
      </c>
      <c r="E224" s="135">
        <f t="shared" si="12"/>
        <v>24255</v>
      </c>
      <c r="F224" s="135">
        <f>F225+F228</f>
        <v>547925</v>
      </c>
      <c r="G224" s="136">
        <f>F224/F277</f>
        <v>3.7146603884832749E-2</v>
      </c>
      <c r="H224" s="388">
        <f t="shared" si="11"/>
        <v>104.63173372543777</v>
      </c>
      <c r="I224" s="30"/>
      <c r="J224" s="30"/>
      <c r="K224" s="8"/>
    </row>
    <row r="225" spans="1:11" ht="12.95" customHeight="1" x14ac:dyDescent="0.3">
      <c r="A225" s="133" t="s">
        <v>177</v>
      </c>
      <c r="B225" s="134"/>
      <c r="C225" s="134"/>
      <c r="D225" s="135">
        <f>D226</f>
        <v>393670</v>
      </c>
      <c r="E225" s="135">
        <f t="shared" si="12"/>
        <v>0</v>
      </c>
      <c r="F225" s="135">
        <f>F226</f>
        <v>393670</v>
      </c>
      <c r="G225" s="136"/>
      <c r="H225" s="388">
        <f t="shared" si="11"/>
        <v>100</v>
      </c>
      <c r="I225" s="30"/>
      <c r="J225" s="30"/>
      <c r="K225" s="8"/>
    </row>
    <row r="226" spans="1:11" ht="12.95" customHeight="1" x14ac:dyDescent="0.3">
      <c r="A226" s="133"/>
      <c r="B226" s="138">
        <v>32</v>
      </c>
      <c r="C226" s="134" t="s">
        <v>110</v>
      </c>
      <c r="D226" s="139">
        <v>393670</v>
      </c>
      <c r="E226" s="139">
        <f t="shared" si="12"/>
        <v>0</v>
      </c>
      <c r="F226" s="139">
        <f>F478</f>
        <v>393670</v>
      </c>
      <c r="G226" s="141"/>
      <c r="H226" s="388">
        <f t="shared" si="11"/>
        <v>100</v>
      </c>
      <c r="I226" s="30"/>
      <c r="J226" s="30"/>
      <c r="K226" s="8"/>
    </row>
    <row r="227" spans="1:11" ht="12.95" customHeight="1" x14ac:dyDescent="0.3">
      <c r="A227" s="133"/>
      <c r="B227" s="138">
        <v>38</v>
      </c>
      <c r="C227" s="134" t="s">
        <v>140</v>
      </c>
      <c r="D227" s="139"/>
      <c r="E227" s="135"/>
      <c r="F227" s="139"/>
      <c r="G227" s="141"/>
      <c r="H227" s="388"/>
      <c r="I227" s="30"/>
      <c r="J227" s="30"/>
      <c r="K227" s="8"/>
    </row>
    <row r="228" spans="1:11" ht="12.95" customHeight="1" x14ac:dyDescent="0.3">
      <c r="A228" s="133" t="s">
        <v>178</v>
      </c>
      <c r="B228" s="134"/>
      <c r="C228" s="134"/>
      <c r="D228" s="135">
        <f>D229</f>
        <v>130000</v>
      </c>
      <c r="E228" s="135">
        <f t="shared" si="12"/>
        <v>24255</v>
      </c>
      <c r="F228" s="135">
        <f>F229</f>
        <v>154255</v>
      </c>
      <c r="G228" s="136"/>
      <c r="H228" s="388">
        <f t="shared" si="11"/>
        <v>118.6576923076923</v>
      </c>
      <c r="I228" s="30"/>
      <c r="J228" s="30"/>
      <c r="K228" s="8"/>
    </row>
    <row r="229" spans="1:11" ht="12.95" customHeight="1" x14ac:dyDescent="0.3">
      <c r="A229" s="133"/>
      <c r="B229" s="138">
        <v>32</v>
      </c>
      <c r="C229" s="134" t="s">
        <v>110</v>
      </c>
      <c r="D229" s="139">
        <v>130000</v>
      </c>
      <c r="E229" s="139">
        <f t="shared" si="12"/>
        <v>24255</v>
      </c>
      <c r="F229" s="139">
        <f>F473+F484+F489</f>
        <v>154255</v>
      </c>
      <c r="G229" s="141"/>
      <c r="H229" s="388">
        <f t="shared" si="11"/>
        <v>118.6576923076923</v>
      </c>
      <c r="I229" s="30"/>
      <c r="J229" s="30"/>
      <c r="K229" s="8"/>
    </row>
    <row r="230" spans="1:11" ht="12.95" customHeight="1" x14ac:dyDescent="0.3">
      <c r="A230" s="133"/>
      <c r="B230" s="138">
        <v>38</v>
      </c>
      <c r="C230" s="134" t="s">
        <v>140</v>
      </c>
      <c r="D230" s="139">
        <v>0</v>
      </c>
      <c r="E230" s="135"/>
      <c r="F230" s="139"/>
      <c r="G230" s="141"/>
      <c r="H230" s="388"/>
      <c r="I230" s="30"/>
      <c r="J230" s="30"/>
      <c r="K230" s="8"/>
    </row>
    <row r="231" spans="1:11" ht="12.95" customHeight="1" x14ac:dyDescent="0.3">
      <c r="A231" s="133"/>
      <c r="B231" s="134"/>
      <c r="C231" s="134"/>
      <c r="D231" s="139"/>
      <c r="E231" s="135"/>
      <c r="F231" s="139"/>
      <c r="G231" s="141"/>
      <c r="H231" s="388"/>
      <c r="I231" s="30"/>
      <c r="J231" s="30"/>
      <c r="K231" s="8"/>
    </row>
    <row r="232" spans="1:11" ht="12.95" customHeight="1" x14ac:dyDescent="0.3">
      <c r="A232" s="133" t="s">
        <v>179</v>
      </c>
      <c r="B232" s="134"/>
      <c r="C232" s="134"/>
      <c r="D232" s="135">
        <f>D233</f>
        <v>8376558</v>
      </c>
      <c r="E232" s="135">
        <f t="shared" si="12"/>
        <v>-2042812</v>
      </c>
      <c r="F232" s="135">
        <f>F233</f>
        <v>6333746</v>
      </c>
      <c r="G232" s="136">
        <f>F232/F277</f>
        <v>0.42939663962977392</v>
      </c>
      <c r="H232" s="388">
        <f t="shared" si="11"/>
        <v>75.612751681537929</v>
      </c>
      <c r="I232" s="30"/>
      <c r="J232" s="30"/>
      <c r="K232" s="8"/>
    </row>
    <row r="233" spans="1:11" ht="12.95" customHeight="1" x14ac:dyDescent="0.3">
      <c r="A233" s="133" t="s">
        <v>180</v>
      </c>
      <c r="B233" s="134"/>
      <c r="C233" s="134"/>
      <c r="D233" s="135">
        <f>D234+D235+D236+D237+D238+D239+D240</f>
        <v>8376558</v>
      </c>
      <c r="E233" s="135">
        <f t="shared" si="12"/>
        <v>-2042812</v>
      </c>
      <c r="F233" s="135">
        <f>F234+F235+F236+F237+F238+F239+F240</f>
        <v>6333746</v>
      </c>
      <c r="G233" s="136"/>
      <c r="H233" s="388">
        <f t="shared" si="11"/>
        <v>75.612751681537929</v>
      </c>
      <c r="I233" s="30"/>
      <c r="J233" s="30"/>
      <c r="K233" s="8"/>
    </row>
    <row r="234" spans="1:11" ht="12.95" customHeight="1" x14ac:dyDescent="0.3">
      <c r="A234" s="133"/>
      <c r="B234" s="138">
        <v>32</v>
      </c>
      <c r="C234" s="134" t="s">
        <v>110</v>
      </c>
      <c r="D234" s="139">
        <v>3239000</v>
      </c>
      <c r="E234" s="139">
        <f t="shared" si="12"/>
        <v>-101120</v>
      </c>
      <c r="F234" s="139">
        <f>F400+F406+F439+F447+F455+F464</f>
        <v>3137880</v>
      </c>
      <c r="G234" s="141"/>
      <c r="H234" s="388">
        <f t="shared" si="11"/>
        <v>96.878048780487802</v>
      </c>
      <c r="I234" s="30"/>
      <c r="J234" s="30"/>
      <c r="K234" s="8"/>
    </row>
    <row r="235" spans="1:11" ht="12.95" customHeight="1" x14ac:dyDescent="0.3">
      <c r="A235" s="133"/>
      <c r="B235" s="138">
        <v>34</v>
      </c>
      <c r="C235" s="134" t="s">
        <v>122</v>
      </c>
      <c r="D235" s="139">
        <v>1000</v>
      </c>
      <c r="E235" s="139">
        <f t="shared" si="12"/>
        <v>-1000</v>
      </c>
      <c r="F235" s="139">
        <v>0</v>
      </c>
      <c r="G235" s="141"/>
      <c r="H235" s="388">
        <f t="shared" si="11"/>
        <v>0</v>
      </c>
      <c r="I235" s="30"/>
      <c r="J235" s="30"/>
      <c r="K235" s="8"/>
    </row>
    <row r="236" spans="1:11" ht="12.95" customHeight="1" x14ac:dyDescent="0.3">
      <c r="A236" s="133"/>
      <c r="B236" s="138">
        <v>35</v>
      </c>
      <c r="C236" s="134" t="s">
        <v>181</v>
      </c>
      <c r="D236" s="139">
        <v>40000</v>
      </c>
      <c r="E236" s="139">
        <f t="shared" si="12"/>
        <v>7000</v>
      </c>
      <c r="F236" s="139">
        <v>47000</v>
      </c>
      <c r="G236" s="141"/>
      <c r="H236" s="388">
        <f t="shared" si="11"/>
        <v>117.5</v>
      </c>
      <c r="I236" s="30"/>
      <c r="J236" s="30"/>
      <c r="K236" s="8"/>
    </row>
    <row r="237" spans="1:11" ht="12.95" customHeight="1" x14ac:dyDescent="0.3">
      <c r="A237" s="133"/>
      <c r="B237" s="138">
        <v>38</v>
      </c>
      <c r="C237" s="134" t="s">
        <v>140</v>
      </c>
      <c r="D237" s="139">
        <v>1320000</v>
      </c>
      <c r="E237" s="139">
        <f t="shared" si="12"/>
        <v>-158990</v>
      </c>
      <c r="F237" s="139">
        <f>F451+F496</f>
        <v>1161010</v>
      </c>
      <c r="G237" s="141"/>
      <c r="H237" s="388">
        <f t="shared" si="11"/>
        <v>87.955303030303028</v>
      </c>
      <c r="I237" s="30"/>
      <c r="J237" s="30"/>
      <c r="K237" s="8"/>
    </row>
    <row r="238" spans="1:11" ht="12.95" customHeight="1" x14ac:dyDescent="0.3">
      <c r="A238" s="133"/>
      <c r="B238" s="138">
        <v>41</v>
      </c>
      <c r="C238" s="134" t="s">
        <v>169</v>
      </c>
      <c r="D238" s="139">
        <v>110000</v>
      </c>
      <c r="E238" s="139">
        <f t="shared" si="12"/>
        <v>-80869</v>
      </c>
      <c r="F238" s="139">
        <f>F501+F506</f>
        <v>29131</v>
      </c>
      <c r="G238" s="141"/>
      <c r="H238" s="388">
        <f t="shared" si="11"/>
        <v>26.482727272727274</v>
      </c>
      <c r="I238" s="30"/>
      <c r="J238" s="30"/>
      <c r="K238" s="8"/>
    </row>
    <row r="239" spans="1:11" ht="12.95" customHeight="1" x14ac:dyDescent="0.3">
      <c r="A239" s="133"/>
      <c r="B239" s="138">
        <v>42</v>
      </c>
      <c r="C239" s="134" t="s">
        <v>170</v>
      </c>
      <c r="D239" s="139">
        <v>2596558</v>
      </c>
      <c r="E239" s="139">
        <f t="shared" si="12"/>
        <v>-930759</v>
      </c>
      <c r="F239" s="139">
        <f>F510+F515+F520+F525+F530+F535+F540+F545+F550+F586+F601+F409+F459+F580</f>
        <v>1665799</v>
      </c>
      <c r="G239" s="141"/>
      <c r="H239" s="388">
        <f t="shared" si="11"/>
        <v>64.154122496012036</v>
      </c>
      <c r="I239" s="30"/>
      <c r="J239" s="30"/>
      <c r="K239" s="8"/>
    </row>
    <row r="240" spans="1:11" ht="12.95" customHeight="1" x14ac:dyDescent="0.3">
      <c r="A240" s="133"/>
      <c r="B240" s="138">
        <v>45</v>
      </c>
      <c r="C240" s="134" t="s">
        <v>182</v>
      </c>
      <c r="D240" s="139">
        <v>1070000</v>
      </c>
      <c r="E240" s="139">
        <f t="shared" si="12"/>
        <v>-777074</v>
      </c>
      <c r="F240" s="139">
        <f>F596+F591+F575+F570+F565+F560+F555</f>
        <v>292926</v>
      </c>
      <c r="G240" s="141"/>
      <c r="H240" s="388">
        <f>F240/D240*100</f>
        <v>27.376261682242991</v>
      </c>
      <c r="I240" s="142"/>
      <c r="J240" s="30"/>
      <c r="K240" s="8"/>
    </row>
    <row r="241" spans="1:11" ht="12.95" customHeight="1" x14ac:dyDescent="0.3">
      <c r="A241" s="133"/>
      <c r="B241" s="138"/>
      <c r="C241" s="134"/>
      <c r="D241" s="139"/>
      <c r="E241" s="139"/>
      <c r="F241" s="139"/>
      <c r="G241" s="141"/>
      <c r="H241" s="388"/>
      <c r="I241" s="333"/>
      <c r="J241" s="30"/>
      <c r="K241" s="8"/>
    </row>
    <row r="242" spans="1:11" ht="12.95" customHeight="1" x14ac:dyDescent="0.3">
      <c r="A242" s="133" t="s">
        <v>183</v>
      </c>
      <c r="B242" s="134"/>
      <c r="C242" s="134"/>
      <c r="D242" s="135">
        <f>D243</f>
        <v>30000</v>
      </c>
      <c r="E242" s="135">
        <f>F242-D242</f>
        <v>0</v>
      </c>
      <c r="F242" s="135">
        <f>F243</f>
        <v>30000</v>
      </c>
      <c r="G242" s="136">
        <f>F242/F277</f>
        <v>2.033851560970904E-3</v>
      </c>
      <c r="H242" s="388">
        <f t="shared" ref="H242:H275" si="13">F242/D242*100</f>
        <v>100</v>
      </c>
      <c r="I242" s="30"/>
      <c r="J242" s="30"/>
      <c r="K242" s="8"/>
    </row>
    <row r="243" spans="1:11" ht="12.95" customHeight="1" x14ac:dyDescent="0.3">
      <c r="A243" s="133" t="s">
        <v>184</v>
      </c>
      <c r="B243" s="134"/>
      <c r="C243" s="134"/>
      <c r="D243" s="135">
        <f>D244+D245</f>
        <v>30000</v>
      </c>
      <c r="E243" s="135">
        <f t="shared" ref="E243:E277" si="14">F243-D243</f>
        <v>0</v>
      </c>
      <c r="F243" s="135">
        <f>F244+F245</f>
        <v>30000</v>
      </c>
      <c r="G243" s="136"/>
      <c r="H243" s="388">
        <f t="shared" si="13"/>
        <v>100</v>
      </c>
      <c r="I243" s="30"/>
      <c r="J243" s="30"/>
      <c r="K243" s="8"/>
    </row>
    <row r="244" spans="1:11" ht="12.95" customHeight="1" x14ac:dyDescent="0.3">
      <c r="A244" s="133"/>
      <c r="B244" s="138">
        <v>32</v>
      </c>
      <c r="C244" s="134" t="s">
        <v>110</v>
      </c>
      <c r="D244" s="139">
        <v>10000</v>
      </c>
      <c r="E244" s="139">
        <f t="shared" si="14"/>
        <v>0</v>
      </c>
      <c r="F244" s="139">
        <v>10000</v>
      </c>
      <c r="G244" s="136"/>
      <c r="H244" s="388">
        <f t="shared" si="13"/>
        <v>100</v>
      </c>
      <c r="I244" s="30"/>
      <c r="J244" s="30"/>
      <c r="K244" s="8"/>
    </row>
    <row r="245" spans="1:11" ht="12.95" customHeight="1" x14ac:dyDescent="0.3">
      <c r="A245" s="133"/>
      <c r="B245" s="138">
        <v>36</v>
      </c>
      <c r="C245" s="134" t="s">
        <v>91</v>
      </c>
      <c r="D245" s="139">
        <v>20000</v>
      </c>
      <c r="E245" s="139">
        <v>20000</v>
      </c>
      <c r="F245" s="139">
        <v>20000</v>
      </c>
      <c r="G245" s="136"/>
      <c r="H245" s="388">
        <f t="shared" si="13"/>
        <v>100</v>
      </c>
      <c r="I245" s="30"/>
      <c r="J245" s="30"/>
      <c r="K245" s="8"/>
    </row>
    <row r="246" spans="1:11" ht="12.95" customHeight="1" x14ac:dyDescent="0.3">
      <c r="A246" s="133"/>
      <c r="B246" s="134"/>
      <c r="C246" s="134"/>
      <c r="D246" s="139"/>
      <c r="E246" s="135"/>
      <c r="F246" s="139"/>
      <c r="G246" s="136"/>
      <c r="H246" s="388"/>
      <c r="I246" s="30"/>
      <c r="J246" s="30"/>
      <c r="K246" s="8"/>
    </row>
    <row r="247" spans="1:11" ht="12.95" customHeight="1" x14ac:dyDescent="0.3">
      <c r="A247" s="133" t="s">
        <v>185</v>
      </c>
      <c r="B247" s="134"/>
      <c r="C247" s="134"/>
      <c r="D247" s="135">
        <f>D248+D252+D255</f>
        <v>748500</v>
      </c>
      <c r="E247" s="135">
        <f t="shared" si="14"/>
        <v>-257816</v>
      </c>
      <c r="F247" s="135">
        <f>F248+F252+F255</f>
        <v>490684</v>
      </c>
      <c r="G247" s="136">
        <f>F247/F277</f>
        <v>3.3265947311448232E-2</v>
      </c>
      <c r="H247" s="388">
        <f t="shared" si="13"/>
        <v>65.555644622578484</v>
      </c>
      <c r="I247" s="30"/>
      <c r="J247" s="30"/>
      <c r="K247" s="8"/>
    </row>
    <row r="248" spans="1:11" ht="12.95" customHeight="1" x14ac:dyDescent="0.3">
      <c r="A248" s="133" t="s">
        <v>186</v>
      </c>
      <c r="B248" s="134"/>
      <c r="C248" s="134"/>
      <c r="D248" s="135">
        <f>D251</f>
        <v>450000</v>
      </c>
      <c r="E248" s="135">
        <f t="shared" si="14"/>
        <v>-32500</v>
      </c>
      <c r="F248" s="135">
        <f>F251</f>
        <v>417500</v>
      </c>
      <c r="G248" s="136"/>
      <c r="H248" s="388">
        <f t="shared" si="13"/>
        <v>92.777777777777786</v>
      </c>
      <c r="I248" s="30"/>
      <c r="J248" s="30"/>
      <c r="K248" s="8"/>
    </row>
    <row r="249" spans="1:11" ht="12.95" customHeight="1" x14ac:dyDescent="0.3">
      <c r="A249" s="133"/>
      <c r="B249" s="138">
        <v>32</v>
      </c>
      <c r="C249" s="134" t="s">
        <v>187</v>
      </c>
      <c r="D249" s="139">
        <v>0</v>
      </c>
      <c r="E249" s="135"/>
      <c r="F249" s="139">
        <v>0</v>
      </c>
      <c r="G249" s="141"/>
      <c r="H249" s="388"/>
      <c r="I249" s="30"/>
      <c r="J249" s="30"/>
      <c r="K249" s="8"/>
    </row>
    <row r="250" spans="1:11" ht="12.95" customHeight="1" x14ac:dyDescent="0.3">
      <c r="A250" s="133"/>
      <c r="B250" s="138">
        <v>37</v>
      </c>
      <c r="C250" s="134" t="s">
        <v>188</v>
      </c>
      <c r="D250" s="139">
        <v>0</v>
      </c>
      <c r="E250" s="135"/>
      <c r="F250" s="139">
        <v>0</v>
      </c>
      <c r="G250" s="141"/>
      <c r="H250" s="388"/>
      <c r="I250" s="30"/>
      <c r="J250" s="30"/>
      <c r="K250" s="8"/>
    </row>
    <row r="251" spans="1:11" ht="12.95" customHeight="1" x14ac:dyDescent="0.3">
      <c r="A251" s="133"/>
      <c r="B251" s="138">
        <v>38</v>
      </c>
      <c r="C251" s="134" t="s">
        <v>140</v>
      </c>
      <c r="D251" s="139">
        <v>450000</v>
      </c>
      <c r="E251" s="139">
        <f t="shared" si="14"/>
        <v>-32500</v>
      </c>
      <c r="F251" s="139">
        <f>F666</f>
        <v>417500</v>
      </c>
      <c r="G251" s="141"/>
      <c r="H251" s="388">
        <f t="shared" si="13"/>
        <v>92.777777777777786</v>
      </c>
      <c r="I251" s="30"/>
      <c r="J251" s="30"/>
      <c r="K251" s="8"/>
    </row>
    <row r="252" spans="1:11" ht="12.95" customHeight="1" x14ac:dyDescent="0.3">
      <c r="A252" s="133" t="s">
        <v>189</v>
      </c>
      <c r="B252" s="134"/>
      <c r="C252" s="134"/>
      <c r="D252" s="135">
        <f>D253+D254</f>
        <v>246000</v>
      </c>
      <c r="E252" s="135">
        <f t="shared" si="14"/>
        <v>-197816</v>
      </c>
      <c r="F252" s="135">
        <f>F253+F254</f>
        <v>48184</v>
      </c>
      <c r="G252" s="136"/>
      <c r="H252" s="388">
        <f t="shared" si="13"/>
        <v>19.586991869918698</v>
      </c>
      <c r="I252" s="30"/>
      <c r="J252" s="30"/>
      <c r="K252" s="8"/>
    </row>
    <row r="253" spans="1:11" ht="12.95" customHeight="1" x14ac:dyDescent="0.3">
      <c r="A253" s="133"/>
      <c r="B253" s="138">
        <v>32</v>
      </c>
      <c r="C253" s="134" t="s">
        <v>110</v>
      </c>
      <c r="D253" s="139">
        <v>151000</v>
      </c>
      <c r="E253" s="139">
        <f t="shared" si="14"/>
        <v>-139816</v>
      </c>
      <c r="F253" s="139">
        <f>F657</f>
        <v>11184</v>
      </c>
      <c r="G253" s="141"/>
      <c r="H253" s="388">
        <f t="shared" si="13"/>
        <v>7.4066225165562907</v>
      </c>
      <c r="I253" s="30"/>
      <c r="J253" s="30"/>
      <c r="K253" s="8"/>
    </row>
    <row r="254" spans="1:11" ht="12.95" customHeight="1" x14ac:dyDescent="0.3">
      <c r="A254" s="133"/>
      <c r="B254" s="138">
        <v>38</v>
      </c>
      <c r="C254" s="134" t="s">
        <v>140</v>
      </c>
      <c r="D254" s="139">
        <v>95000</v>
      </c>
      <c r="E254" s="139">
        <f t="shared" si="14"/>
        <v>-58000</v>
      </c>
      <c r="F254" s="139">
        <f>F664</f>
        <v>37000</v>
      </c>
      <c r="G254" s="141"/>
      <c r="H254" s="388">
        <f t="shared" si="13"/>
        <v>38.94736842105263</v>
      </c>
      <c r="I254" s="30"/>
      <c r="J254" s="30"/>
      <c r="K254" s="8"/>
    </row>
    <row r="255" spans="1:11" ht="12.95" customHeight="1" x14ac:dyDescent="0.3">
      <c r="A255" s="133" t="s">
        <v>190</v>
      </c>
      <c r="B255" s="134"/>
      <c r="C255" s="134"/>
      <c r="D255" s="135">
        <f>D256</f>
        <v>52500</v>
      </c>
      <c r="E255" s="135">
        <f t="shared" si="14"/>
        <v>-27500</v>
      </c>
      <c r="F255" s="135">
        <f>F256</f>
        <v>25000</v>
      </c>
      <c r="G255" s="136"/>
      <c r="H255" s="388">
        <f t="shared" si="13"/>
        <v>47.619047619047613</v>
      </c>
      <c r="I255" s="30"/>
      <c r="J255" s="30"/>
      <c r="K255" s="8"/>
    </row>
    <row r="256" spans="1:11" ht="12.95" customHeight="1" x14ac:dyDescent="0.3">
      <c r="A256" s="133"/>
      <c r="B256" s="138">
        <v>38</v>
      </c>
      <c r="C256" s="134" t="s">
        <v>140</v>
      </c>
      <c r="D256" s="139">
        <v>52500</v>
      </c>
      <c r="E256" s="139">
        <f t="shared" si="14"/>
        <v>-27500</v>
      </c>
      <c r="F256" s="139">
        <v>25000</v>
      </c>
      <c r="G256" s="141"/>
      <c r="H256" s="388">
        <f t="shared" si="13"/>
        <v>47.619047619047613</v>
      </c>
      <c r="I256" s="30"/>
      <c r="J256" s="30"/>
      <c r="K256" s="8"/>
    </row>
    <row r="257" spans="1:11" ht="12.95" customHeight="1" x14ac:dyDescent="0.3">
      <c r="A257" s="133"/>
      <c r="B257" s="134"/>
      <c r="C257" s="134"/>
      <c r="D257" s="139"/>
      <c r="E257" s="135"/>
      <c r="F257" s="139"/>
      <c r="G257" s="141"/>
      <c r="H257" s="388"/>
      <c r="I257" s="30"/>
      <c r="J257" s="30"/>
      <c r="K257" s="8"/>
    </row>
    <row r="258" spans="1:11" ht="12.95" customHeight="1" x14ac:dyDescent="0.3">
      <c r="A258" s="133" t="s">
        <v>191</v>
      </c>
      <c r="B258" s="134"/>
      <c r="C258" s="134"/>
      <c r="D258" s="135">
        <f>D259</f>
        <v>1638840</v>
      </c>
      <c r="E258" s="135">
        <f t="shared" si="14"/>
        <v>-69672</v>
      </c>
      <c r="F258" s="135">
        <f>F259</f>
        <v>1569168</v>
      </c>
      <c r="G258" s="136">
        <f>F258/F277</f>
        <v>0.10638182620751971</v>
      </c>
      <c r="H258" s="388">
        <f t="shared" si="13"/>
        <v>95.748700300212334</v>
      </c>
      <c r="I258" s="30"/>
      <c r="J258" s="30"/>
      <c r="K258" s="8"/>
    </row>
    <row r="259" spans="1:11" ht="12.95" customHeight="1" x14ac:dyDescent="0.3">
      <c r="A259" s="133" t="s">
        <v>192</v>
      </c>
      <c r="B259" s="134"/>
      <c r="C259" s="134"/>
      <c r="D259" s="135">
        <f>D260+D261+D262+D263+D264</f>
        <v>1638840</v>
      </c>
      <c r="E259" s="135">
        <f t="shared" si="14"/>
        <v>-69672</v>
      </c>
      <c r="F259" s="135">
        <f>F260+F261+F262+F263+F264+F265</f>
        <v>1569168</v>
      </c>
      <c r="G259" s="136"/>
      <c r="H259" s="388">
        <f t="shared" si="13"/>
        <v>95.748700300212334</v>
      </c>
      <c r="I259" s="30"/>
      <c r="J259" s="30"/>
      <c r="K259" s="8"/>
    </row>
    <row r="260" spans="1:11" ht="12.95" customHeight="1" x14ac:dyDescent="0.3">
      <c r="A260" s="133"/>
      <c r="B260" s="138">
        <v>31</v>
      </c>
      <c r="C260" s="134" t="s">
        <v>101</v>
      </c>
      <c r="D260" s="139">
        <v>996000</v>
      </c>
      <c r="E260" s="139">
        <f t="shared" si="14"/>
        <v>-45751</v>
      </c>
      <c r="F260" s="139">
        <f>F617+F631</f>
        <v>950249</v>
      </c>
      <c r="G260" s="141"/>
      <c r="H260" s="388">
        <f t="shared" si="13"/>
        <v>95.406526104417665</v>
      </c>
      <c r="I260" s="30"/>
      <c r="J260" s="30"/>
      <c r="K260" s="8"/>
    </row>
    <row r="261" spans="1:11" ht="12.95" customHeight="1" x14ac:dyDescent="0.3">
      <c r="A261" s="133"/>
      <c r="B261" s="138">
        <v>32</v>
      </c>
      <c r="C261" s="134" t="s">
        <v>110</v>
      </c>
      <c r="D261" s="139">
        <v>477840</v>
      </c>
      <c r="E261" s="139">
        <f t="shared" si="14"/>
        <v>-71008</v>
      </c>
      <c r="F261" s="139">
        <f>F621+F634</f>
        <v>406832</v>
      </c>
      <c r="G261" s="141"/>
      <c r="H261" s="388">
        <f t="shared" si="13"/>
        <v>85.139795747530556</v>
      </c>
      <c r="I261" s="30"/>
      <c r="J261" s="30"/>
      <c r="K261" s="8"/>
    </row>
    <row r="262" spans="1:11" ht="12.95" customHeight="1" x14ac:dyDescent="0.3">
      <c r="A262" s="133"/>
      <c r="B262" s="138">
        <v>34</v>
      </c>
      <c r="C262" s="134" t="s">
        <v>122</v>
      </c>
      <c r="D262" s="139">
        <v>2000</v>
      </c>
      <c r="E262" s="139">
        <f t="shared" si="14"/>
        <v>600</v>
      </c>
      <c r="F262" s="139">
        <v>2600</v>
      </c>
      <c r="G262" s="141"/>
      <c r="H262" s="388">
        <f t="shared" si="13"/>
        <v>130</v>
      </c>
      <c r="I262" s="30"/>
      <c r="J262" s="30"/>
      <c r="K262" s="8"/>
    </row>
    <row r="263" spans="1:11" ht="12.95" customHeight="1" x14ac:dyDescent="0.3">
      <c r="A263" s="133"/>
      <c r="B263" s="138">
        <v>36</v>
      </c>
      <c r="C263" s="134" t="s">
        <v>193</v>
      </c>
      <c r="D263" s="139">
        <v>115000</v>
      </c>
      <c r="E263" s="139">
        <f t="shared" si="14"/>
        <v>36902</v>
      </c>
      <c r="F263" s="139">
        <f>F647</f>
        <v>151902</v>
      </c>
      <c r="G263" s="141"/>
      <c r="H263" s="388">
        <f t="shared" si="13"/>
        <v>132.08869565217393</v>
      </c>
      <c r="I263" s="30"/>
      <c r="J263" s="30"/>
      <c r="K263" s="8"/>
    </row>
    <row r="264" spans="1:11" ht="12.95" customHeight="1" x14ac:dyDescent="0.3">
      <c r="A264" s="133"/>
      <c r="B264" s="138">
        <v>42</v>
      </c>
      <c r="C264" s="134" t="s">
        <v>155</v>
      </c>
      <c r="D264" s="139">
        <v>48000</v>
      </c>
      <c r="E264" s="139">
        <f t="shared" si="14"/>
        <v>0</v>
      </c>
      <c r="F264" s="139">
        <v>48000</v>
      </c>
      <c r="G264" s="141"/>
      <c r="H264" s="388">
        <f t="shared" si="13"/>
        <v>100</v>
      </c>
      <c r="I264" s="30"/>
      <c r="J264" s="30"/>
      <c r="K264" s="8"/>
    </row>
    <row r="265" spans="1:11" ht="12.95" customHeight="1" x14ac:dyDescent="0.3">
      <c r="A265" s="133"/>
      <c r="B265" s="138">
        <v>45</v>
      </c>
      <c r="C265" s="134" t="s">
        <v>182</v>
      </c>
      <c r="D265" s="139">
        <v>0</v>
      </c>
      <c r="E265" s="139">
        <v>0</v>
      </c>
      <c r="F265" s="139">
        <f>F641</f>
        <v>9585</v>
      </c>
      <c r="G265" s="141"/>
      <c r="H265" s="388"/>
      <c r="I265" s="30"/>
      <c r="J265" s="30"/>
      <c r="K265" s="8"/>
    </row>
    <row r="266" spans="1:11" ht="12.95" customHeight="1" x14ac:dyDescent="0.3">
      <c r="A266" s="133"/>
      <c r="B266" s="134"/>
      <c r="C266" s="134"/>
      <c r="D266" s="139"/>
      <c r="E266" s="135"/>
      <c r="F266" s="139"/>
      <c r="G266" s="141"/>
      <c r="H266" s="388"/>
      <c r="I266" s="30"/>
      <c r="J266" s="30"/>
      <c r="K266" s="8"/>
    </row>
    <row r="267" spans="1:11" ht="12.95" customHeight="1" x14ac:dyDescent="0.3">
      <c r="A267" s="133" t="s">
        <v>194</v>
      </c>
      <c r="B267" s="134"/>
      <c r="C267" s="134"/>
      <c r="D267" s="135">
        <f>D268+D270</f>
        <v>1724345</v>
      </c>
      <c r="E267" s="135">
        <f t="shared" si="14"/>
        <v>-258587</v>
      </c>
      <c r="F267" s="135">
        <f>F268+F270</f>
        <v>1465758</v>
      </c>
      <c r="G267" s="136">
        <f>F267/F277</f>
        <v>9.9371139876853004E-2</v>
      </c>
      <c r="H267" s="388">
        <f t="shared" si="13"/>
        <v>85.003755049018608</v>
      </c>
      <c r="I267" s="30"/>
      <c r="J267" s="30"/>
      <c r="K267" s="8"/>
    </row>
    <row r="268" spans="1:11" ht="12.95" customHeight="1" x14ac:dyDescent="0.3">
      <c r="A268" s="133" t="s">
        <v>195</v>
      </c>
      <c r="B268" s="134"/>
      <c r="C268" s="134"/>
      <c r="D268" s="135">
        <f>D269</f>
        <v>300000</v>
      </c>
      <c r="E268" s="135">
        <f t="shared" si="14"/>
        <v>0</v>
      </c>
      <c r="F268" s="135">
        <f>F269</f>
        <v>300000</v>
      </c>
      <c r="G268" s="137"/>
      <c r="H268" s="388">
        <f t="shared" si="13"/>
        <v>100</v>
      </c>
      <c r="I268" s="30"/>
      <c r="J268" s="30"/>
      <c r="K268" s="8"/>
    </row>
    <row r="269" spans="1:11" ht="12.95" customHeight="1" x14ac:dyDescent="0.3">
      <c r="A269" s="133"/>
      <c r="B269" s="138">
        <v>37</v>
      </c>
      <c r="C269" s="134" t="s">
        <v>196</v>
      </c>
      <c r="D269" s="139">
        <v>300000</v>
      </c>
      <c r="E269" s="139">
        <f t="shared" si="14"/>
        <v>0</v>
      </c>
      <c r="F269" s="139">
        <v>300000</v>
      </c>
      <c r="G269" s="140"/>
      <c r="H269" s="388">
        <f t="shared" si="13"/>
        <v>100</v>
      </c>
      <c r="I269" s="30"/>
      <c r="J269" s="30"/>
      <c r="K269" s="8"/>
    </row>
    <row r="270" spans="1:11" ht="12.95" customHeight="1" x14ac:dyDescent="0.3">
      <c r="A270" s="133" t="s">
        <v>197</v>
      </c>
      <c r="B270" s="134"/>
      <c r="C270" s="134"/>
      <c r="D270" s="135">
        <f>D274+D275+D271+D272</f>
        <v>1424345</v>
      </c>
      <c r="E270" s="135">
        <f t="shared" si="14"/>
        <v>-258587</v>
      </c>
      <c r="F270" s="135">
        <f>F271+F272+F273+F274+F275</f>
        <v>1165758</v>
      </c>
      <c r="G270" s="137"/>
      <c r="H270" s="388">
        <f t="shared" si="13"/>
        <v>81.845199021304524</v>
      </c>
      <c r="I270" s="30"/>
      <c r="J270" s="30"/>
      <c r="K270" s="8"/>
    </row>
    <row r="271" spans="1:11" ht="12.95" customHeight="1" x14ac:dyDescent="0.3">
      <c r="A271" s="133"/>
      <c r="B271" s="138">
        <v>31</v>
      </c>
      <c r="C271" s="134" t="s">
        <v>101</v>
      </c>
      <c r="D271" s="139">
        <v>70650</v>
      </c>
      <c r="E271" s="139">
        <f>F271-D271</f>
        <v>-70650</v>
      </c>
      <c r="F271" s="139">
        <f>F700</f>
        <v>0</v>
      </c>
      <c r="G271" s="137"/>
      <c r="H271" s="388">
        <f t="shared" si="13"/>
        <v>0</v>
      </c>
      <c r="I271" s="30"/>
      <c r="J271" s="30"/>
      <c r="K271" s="8"/>
    </row>
    <row r="272" spans="1:11" ht="12.95" customHeight="1" x14ac:dyDescent="0.3">
      <c r="A272" s="133"/>
      <c r="B272" s="138">
        <v>32</v>
      </c>
      <c r="C272" s="134" t="s">
        <v>110</v>
      </c>
      <c r="D272" s="139">
        <v>36045</v>
      </c>
      <c r="E272" s="135">
        <f>F272-D272</f>
        <v>-1500</v>
      </c>
      <c r="F272" s="139">
        <v>34545</v>
      </c>
      <c r="G272" s="137"/>
      <c r="H272" s="388">
        <f t="shared" si="13"/>
        <v>95.838535164377859</v>
      </c>
      <c r="I272" s="30"/>
      <c r="J272" s="30"/>
      <c r="K272" s="8"/>
    </row>
    <row r="273" spans="1:12" ht="12.95" customHeight="1" x14ac:dyDescent="0.3">
      <c r="A273" s="133"/>
      <c r="B273" s="138">
        <v>36</v>
      </c>
      <c r="C273" s="134" t="s">
        <v>91</v>
      </c>
      <c r="D273" s="135">
        <v>0</v>
      </c>
      <c r="E273" s="135">
        <v>0</v>
      </c>
      <c r="F273" s="139">
        <v>0</v>
      </c>
      <c r="G273" s="137"/>
      <c r="H273" s="388"/>
      <c r="I273" s="30"/>
      <c r="J273" s="30"/>
      <c r="K273" s="8"/>
    </row>
    <row r="274" spans="1:12" ht="12.95" customHeight="1" x14ac:dyDescent="0.3">
      <c r="A274" s="133"/>
      <c r="B274" s="138">
        <v>37</v>
      </c>
      <c r="C274" s="134" t="s">
        <v>188</v>
      </c>
      <c r="D274" s="139">
        <v>1211400</v>
      </c>
      <c r="E274" s="139">
        <f t="shared" si="14"/>
        <v>-155937</v>
      </c>
      <c r="F274" s="139">
        <f>F686-300000</f>
        <v>1055463</v>
      </c>
      <c r="G274" s="140"/>
      <c r="H274" s="388">
        <f t="shared" si="13"/>
        <v>87.127538385339278</v>
      </c>
      <c r="I274" s="30"/>
      <c r="J274" s="30"/>
      <c r="K274" s="8"/>
    </row>
    <row r="275" spans="1:12" ht="12.95" customHeight="1" x14ac:dyDescent="0.3">
      <c r="A275" s="133"/>
      <c r="B275" s="138">
        <v>38</v>
      </c>
      <c r="C275" s="134" t="s">
        <v>140</v>
      </c>
      <c r="D275" s="143">
        <v>106250</v>
      </c>
      <c r="E275" s="139">
        <f t="shared" si="14"/>
        <v>-30500</v>
      </c>
      <c r="F275" s="143">
        <v>75750</v>
      </c>
      <c r="G275" s="144"/>
      <c r="H275" s="388">
        <f t="shared" si="13"/>
        <v>71.294117647058812</v>
      </c>
      <c r="I275" s="30"/>
      <c r="J275" s="30"/>
      <c r="K275" s="8"/>
    </row>
    <row r="276" spans="1:12" ht="12.95" customHeight="1" x14ac:dyDescent="0.3">
      <c r="A276" s="145"/>
      <c r="B276" s="146"/>
      <c r="C276" s="146"/>
      <c r="D276" s="146"/>
      <c r="E276" s="135"/>
      <c r="F276" s="146"/>
      <c r="G276" s="147"/>
      <c r="H276" s="388"/>
      <c r="I276" s="30"/>
      <c r="J276" s="30"/>
      <c r="K276" s="8"/>
      <c r="L276" s="8"/>
    </row>
    <row r="277" spans="1:12" ht="12.95" customHeight="1" x14ac:dyDescent="0.3">
      <c r="A277" s="133" t="s">
        <v>198</v>
      </c>
      <c r="B277" s="146"/>
      <c r="C277" s="146"/>
      <c r="D277" s="135">
        <f>D267+D258+D247+D242+D232+D224+D219+D212+D202</f>
        <v>17330309</v>
      </c>
      <c r="E277" s="135">
        <f t="shared" si="14"/>
        <v>-2579970</v>
      </c>
      <c r="F277" s="135">
        <f>F267+F258+F247+F242+F232+F224+F219+F212+F202</f>
        <v>14750339</v>
      </c>
      <c r="G277" s="136">
        <f>G267+G258+G247+G242+G232+G224+G219+G212+G202</f>
        <v>1</v>
      </c>
      <c r="H277" s="388">
        <f>F277/D277*100</f>
        <v>85.112960190150105</v>
      </c>
      <c r="I277" s="356"/>
      <c r="J277" s="30"/>
      <c r="K277" s="8"/>
      <c r="L277" s="8"/>
    </row>
    <row r="278" spans="1:12" ht="12.95" customHeight="1" x14ac:dyDescent="0.3">
      <c r="A278" s="30"/>
      <c r="B278" s="30"/>
      <c r="C278" s="30"/>
      <c r="D278" s="30"/>
      <c r="E278" s="30"/>
      <c r="F278" s="30"/>
      <c r="G278" s="30"/>
      <c r="H278" s="30"/>
      <c r="I278" s="30"/>
      <c r="J278" s="8"/>
      <c r="K278" s="8"/>
    </row>
    <row r="279" spans="1:12" ht="12.95" customHeight="1" x14ac:dyDescent="0.3">
      <c r="A279" s="30"/>
      <c r="B279" s="30"/>
      <c r="C279" s="30"/>
      <c r="D279" s="30"/>
      <c r="E279" s="30"/>
      <c r="F279" s="30"/>
      <c r="G279" s="30"/>
      <c r="H279" s="30"/>
      <c r="I279" s="30"/>
      <c r="J279" s="8"/>
      <c r="K279" s="8"/>
    </row>
    <row r="280" spans="1:12" ht="12.95" customHeight="1" x14ac:dyDescent="0.3">
      <c r="A280" s="30"/>
      <c r="B280" s="30"/>
      <c r="C280" s="30"/>
      <c r="D280" s="30"/>
      <c r="E280" s="30"/>
      <c r="F280" s="30"/>
      <c r="G280" s="30"/>
      <c r="H280" s="30"/>
      <c r="I280" s="30"/>
      <c r="J280" s="8"/>
    </row>
    <row r="281" spans="1:12" ht="12.95" customHeight="1" x14ac:dyDescent="0.3">
      <c r="A281" s="30"/>
      <c r="B281" s="30"/>
      <c r="C281" s="30"/>
      <c r="D281" s="30"/>
      <c r="E281" s="30"/>
      <c r="F281" s="30"/>
      <c r="G281" s="30"/>
      <c r="H281" s="30"/>
      <c r="I281" s="30"/>
      <c r="J281" s="8"/>
    </row>
    <row r="282" spans="1:12" ht="12.95" customHeight="1" x14ac:dyDescent="0.3">
      <c r="A282" s="69"/>
      <c r="B282" s="59"/>
      <c r="C282" s="60" t="s">
        <v>199</v>
      </c>
      <c r="D282" s="71" t="s">
        <v>374</v>
      </c>
      <c r="E282" s="71" t="s">
        <v>371</v>
      </c>
      <c r="F282" s="71" t="s">
        <v>481</v>
      </c>
      <c r="G282" s="71" t="s">
        <v>4</v>
      </c>
      <c r="H282" s="8"/>
    </row>
    <row r="283" spans="1:12" ht="12.95" customHeight="1" x14ac:dyDescent="0.3">
      <c r="A283" s="69"/>
      <c r="B283" s="59"/>
      <c r="C283" s="73"/>
      <c r="D283" s="71">
        <v>1</v>
      </c>
      <c r="E283" s="71" t="s">
        <v>372</v>
      </c>
      <c r="F283" s="71">
        <v>2</v>
      </c>
      <c r="G283" s="59" t="s">
        <v>265</v>
      </c>
      <c r="H283" s="8"/>
    </row>
    <row r="284" spans="1:12" ht="12.95" customHeight="1" x14ac:dyDescent="0.3">
      <c r="A284" s="148"/>
      <c r="B284" s="74"/>
      <c r="C284" s="149" t="s">
        <v>200</v>
      </c>
      <c r="D284" s="292"/>
      <c r="E284" s="150"/>
      <c r="F284" s="150"/>
      <c r="G284" s="151"/>
      <c r="H284" s="8"/>
    </row>
    <row r="285" spans="1:12" ht="12.95" customHeight="1" x14ac:dyDescent="0.3">
      <c r="A285" s="152"/>
      <c r="B285" s="153" t="s">
        <v>29</v>
      </c>
      <c r="C285" s="154" t="s">
        <v>201</v>
      </c>
      <c r="D285" s="155"/>
      <c r="E285" s="155"/>
      <c r="F285" s="155"/>
      <c r="G285" s="109"/>
      <c r="H285" s="8"/>
    </row>
    <row r="286" spans="1:12" ht="12.95" customHeight="1" x14ac:dyDescent="0.3">
      <c r="A286" s="156"/>
      <c r="B286" s="89" t="s">
        <v>202</v>
      </c>
      <c r="C286" s="90" t="s">
        <v>203</v>
      </c>
      <c r="D286" s="157">
        <f>D287</f>
        <v>960000</v>
      </c>
      <c r="E286" s="157">
        <v>0</v>
      </c>
      <c r="F286" s="157">
        <f>F287</f>
        <v>960000</v>
      </c>
      <c r="G286" s="382">
        <f>F286/D286*100</f>
        <v>100</v>
      </c>
      <c r="H286" s="8"/>
    </row>
    <row r="287" spans="1:12" ht="12.95" customHeight="1" x14ac:dyDescent="0.3">
      <c r="A287" s="285"/>
      <c r="B287" s="198" t="s">
        <v>204</v>
      </c>
      <c r="C287" s="199" t="s">
        <v>205</v>
      </c>
      <c r="D287" s="286">
        <f>D289</f>
        <v>960000</v>
      </c>
      <c r="E287" s="286">
        <v>0</v>
      </c>
      <c r="F287" s="286">
        <f>F289</f>
        <v>960000</v>
      </c>
      <c r="G287" s="383">
        <f t="shared" ref="G287:G292" si="15">F287/D287*100</f>
        <v>100</v>
      </c>
      <c r="H287" s="8"/>
      <c r="I287" s="8"/>
    </row>
    <row r="288" spans="1:12" ht="12.95" customHeight="1" x14ac:dyDescent="0.3">
      <c r="A288" s="287"/>
      <c r="B288" s="203" t="s">
        <v>206</v>
      </c>
      <c r="C288" s="288" t="s">
        <v>207</v>
      </c>
      <c r="D288" s="289">
        <v>0</v>
      </c>
      <c r="E288" s="289">
        <v>0</v>
      </c>
      <c r="F288" s="289">
        <v>0</v>
      </c>
      <c r="G288" s="384" t="s">
        <v>478</v>
      </c>
      <c r="H288" s="8"/>
    </row>
    <row r="289" spans="1:11" ht="12.95" customHeight="1" x14ac:dyDescent="0.3">
      <c r="A289" s="287"/>
      <c r="B289" s="203" t="s">
        <v>457</v>
      </c>
      <c r="C289" s="288" t="s">
        <v>458</v>
      </c>
      <c r="D289" s="291">
        <v>960000</v>
      </c>
      <c r="E289" s="291">
        <f>F289-D289</f>
        <v>0</v>
      </c>
      <c r="F289" s="291">
        <v>960000</v>
      </c>
      <c r="G289" s="384">
        <f t="shared" si="15"/>
        <v>100</v>
      </c>
      <c r="H289" s="8"/>
    </row>
    <row r="290" spans="1:11" ht="12.95" customHeight="1" x14ac:dyDescent="0.3">
      <c r="A290" s="158"/>
      <c r="B290" s="89" t="s">
        <v>208</v>
      </c>
      <c r="C290" s="90" t="s">
        <v>209</v>
      </c>
      <c r="D290" s="157">
        <v>444445</v>
      </c>
      <c r="E290" s="157">
        <f>F290-D290</f>
        <v>0</v>
      </c>
      <c r="F290" s="157">
        <v>444445</v>
      </c>
      <c r="G290" s="382">
        <f t="shared" si="15"/>
        <v>100</v>
      </c>
      <c r="H290" s="8"/>
    </row>
    <row r="291" spans="1:11" ht="12.95" customHeight="1" x14ac:dyDescent="0.3">
      <c r="A291" s="285"/>
      <c r="B291" s="198" t="s">
        <v>210</v>
      </c>
      <c r="C291" s="260" t="s">
        <v>211</v>
      </c>
      <c r="D291" s="286">
        <v>444445</v>
      </c>
      <c r="E291" s="286">
        <v>0</v>
      </c>
      <c r="F291" s="286">
        <v>444445</v>
      </c>
      <c r="G291" s="383">
        <f t="shared" si="15"/>
        <v>100</v>
      </c>
      <c r="H291" s="8"/>
    </row>
    <row r="292" spans="1:11" ht="12.95" customHeight="1" x14ac:dyDescent="0.3">
      <c r="A292" s="290"/>
      <c r="B292" s="203" t="s">
        <v>212</v>
      </c>
      <c r="C292" s="202" t="s">
        <v>213</v>
      </c>
      <c r="D292" s="291">
        <v>444445</v>
      </c>
      <c r="E292" s="291">
        <v>0</v>
      </c>
      <c r="F292" s="291">
        <v>444445</v>
      </c>
      <c r="G292" s="384">
        <f t="shared" si="15"/>
        <v>100</v>
      </c>
      <c r="H292" s="8"/>
    </row>
    <row r="293" spans="1:11" ht="12.95" customHeight="1" x14ac:dyDescent="0.3">
      <c r="A293" s="36"/>
      <c r="B293" s="36"/>
      <c r="C293" s="36"/>
      <c r="D293" s="36"/>
      <c r="E293" s="36"/>
      <c r="F293" s="36"/>
      <c r="G293" s="36"/>
      <c r="H293" s="36"/>
      <c r="I293" s="36"/>
      <c r="J293" s="8"/>
    </row>
    <row r="294" spans="1:11" ht="12.95" customHeight="1" x14ac:dyDescent="0.3">
      <c r="A294" s="69"/>
      <c r="B294" s="59"/>
      <c r="C294" s="159" t="s">
        <v>214</v>
      </c>
      <c r="D294" s="71" t="s">
        <v>374</v>
      </c>
      <c r="E294" s="71" t="s">
        <v>456</v>
      </c>
      <c r="F294" s="71" t="s">
        <v>481</v>
      </c>
      <c r="G294" s="72" t="s">
        <v>4</v>
      </c>
      <c r="H294" s="30"/>
      <c r="I294" s="30"/>
      <c r="J294" s="8"/>
    </row>
    <row r="295" spans="1:11" ht="12.95" customHeight="1" x14ac:dyDescent="0.3">
      <c r="A295" s="69"/>
      <c r="B295" s="59"/>
      <c r="C295" s="73"/>
      <c r="D295" s="71">
        <v>1</v>
      </c>
      <c r="E295" s="71"/>
      <c r="F295" s="71">
        <v>2</v>
      </c>
      <c r="G295" s="63" t="s">
        <v>265</v>
      </c>
      <c r="H295" s="30"/>
      <c r="I295" s="30"/>
      <c r="J295" s="8"/>
      <c r="K295" s="8"/>
    </row>
    <row r="296" spans="1:11" ht="12.95" customHeight="1" x14ac:dyDescent="0.3">
      <c r="A296" s="74"/>
      <c r="B296" s="75"/>
      <c r="C296" s="76" t="s">
        <v>215</v>
      </c>
      <c r="D296" s="77"/>
      <c r="E296" s="77"/>
      <c r="F296" s="77"/>
      <c r="G296" s="78"/>
      <c r="H296" s="30"/>
      <c r="I296" s="30"/>
      <c r="J296" s="8"/>
      <c r="K296" s="8"/>
    </row>
    <row r="297" spans="1:11" ht="12.95" customHeight="1" x14ac:dyDescent="0.3">
      <c r="A297" s="79"/>
      <c r="B297" s="80"/>
      <c r="C297" s="81" t="s">
        <v>466</v>
      </c>
      <c r="D297" s="160"/>
      <c r="E297" s="160"/>
      <c r="F297" s="160"/>
      <c r="G297" s="161"/>
      <c r="H297" s="30"/>
      <c r="I297" s="30"/>
      <c r="J297" s="8"/>
    </row>
    <row r="298" spans="1:11" ht="12.95" customHeight="1" x14ac:dyDescent="0.3">
      <c r="A298" s="83"/>
      <c r="B298" s="84" t="s">
        <v>80</v>
      </c>
      <c r="C298" s="85" t="s">
        <v>81</v>
      </c>
      <c r="D298" s="86"/>
      <c r="E298" s="86"/>
      <c r="F298" s="86"/>
      <c r="G298" s="87"/>
      <c r="H298" s="30"/>
      <c r="I298" s="30"/>
      <c r="J298" s="8"/>
    </row>
    <row r="299" spans="1:11" ht="12.95" customHeight="1" x14ac:dyDescent="0.3">
      <c r="A299" s="162"/>
      <c r="B299" s="63" t="s">
        <v>82</v>
      </c>
      <c r="C299" s="64" t="s">
        <v>83</v>
      </c>
      <c r="D299" s="103">
        <v>960000</v>
      </c>
      <c r="E299" s="103">
        <f>F299-D299</f>
        <v>0</v>
      </c>
      <c r="F299" s="103">
        <v>960000</v>
      </c>
      <c r="G299" s="385">
        <v>100</v>
      </c>
      <c r="H299" s="30"/>
      <c r="I299" s="30"/>
      <c r="J299" s="8"/>
    </row>
    <row r="300" spans="1:11" ht="12.95" customHeight="1" x14ac:dyDescent="0.3">
      <c r="A300" s="79"/>
      <c r="B300" s="80"/>
      <c r="C300" s="81" t="s">
        <v>216</v>
      </c>
      <c r="D300" s="160"/>
      <c r="E300" s="160"/>
      <c r="F300" s="160"/>
      <c r="G300" s="374"/>
      <c r="H300" s="30"/>
      <c r="I300" s="30"/>
      <c r="J300" s="8"/>
    </row>
    <row r="301" spans="1:11" ht="12.95" customHeight="1" x14ac:dyDescent="0.3">
      <c r="A301" s="83"/>
      <c r="B301" s="84" t="s">
        <v>80</v>
      </c>
      <c r="C301" s="85" t="s">
        <v>81</v>
      </c>
      <c r="D301" s="86"/>
      <c r="E301" s="86"/>
      <c r="F301" s="86"/>
      <c r="G301" s="375"/>
      <c r="H301" s="30"/>
      <c r="I301" s="30"/>
      <c r="J301" s="8"/>
    </row>
    <row r="302" spans="1:11" ht="12.95" customHeight="1" x14ac:dyDescent="0.3">
      <c r="A302" s="162"/>
      <c r="B302" s="63" t="s">
        <v>82</v>
      </c>
      <c r="C302" s="64" t="s">
        <v>83</v>
      </c>
      <c r="D302" s="103">
        <v>444445</v>
      </c>
      <c r="E302" s="103">
        <f>F302-D302</f>
        <v>0</v>
      </c>
      <c r="F302" s="103">
        <v>444445</v>
      </c>
      <c r="G302" s="385">
        <v>100</v>
      </c>
      <c r="H302" s="30"/>
      <c r="I302" s="30"/>
      <c r="J302" s="8"/>
    </row>
    <row r="303" spans="1:11" ht="12.95" customHeight="1" x14ac:dyDescent="0.3">
      <c r="A303" s="97"/>
      <c r="B303" s="163"/>
      <c r="C303" s="164"/>
      <c r="D303" s="165"/>
      <c r="E303" s="111"/>
      <c r="F303" s="101"/>
      <c r="G303" s="166"/>
      <c r="H303" s="30"/>
      <c r="I303" s="30"/>
      <c r="J303" s="8"/>
    </row>
    <row r="304" spans="1:11" ht="12.95" customHeight="1" x14ac:dyDescent="0.3">
      <c r="A304" s="69"/>
      <c r="B304" s="59"/>
      <c r="C304" s="60" t="s">
        <v>199</v>
      </c>
      <c r="D304" s="71" t="s">
        <v>374</v>
      </c>
      <c r="E304" s="71" t="s">
        <v>371</v>
      </c>
      <c r="F304" s="71" t="s">
        <v>481</v>
      </c>
      <c r="G304" s="71" t="s">
        <v>4</v>
      </c>
      <c r="H304" s="8"/>
    </row>
    <row r="305" spans="1:11" ht="12.95" customHeight="1" x14ac:dyDescent="0.3">
      <c r="A305" s="69"/>
      <c r="B305" s="59"/>
      <c r="C305" s="60" t="s">
        <v>217</v>
      </c>
      <c r="D305" s="71">
        <v>1</v>
      </c>
      <c r="E305" s="71" t="s">
        <v>372</v>
      </c>
      <c r="F305" s="71">
        <v>2</v>
      </c>
      <c r="G305" s="59" t="s">
        <v>455</v>
      </c>
      <c r="H305" s="8"/>
    </row>
    <row r="306" spans="1:11" ht="12.95" customHeight="1" x14ac:dyDescent="0.3">
      <c r="A306" s="208"/>
      <c r="B306" s="281"/>
      <c r="C306" s="282" t="s">
        <v>463</v>
      </c>
      <c r="D306" s="193"/>
      <c r="E306" s="193"/>
      <c r="F306" s="193"/>
      <c r="G306" s="193"/>
      <c r="H306" s="8"/>
      <c r="I306" s="8"/>
    </row>
    <row r="307" spans="1:11" ht="12.95" customHeight="1" x14ac:dyDescent="0.3">
      <c r="A307" s="167"/>
      <c r="B307" s="168" t="s">
        <v>29</v>
      </c>
      <c r="C307" s="85" t="s">
        <v>218</v>
      </c>
      <c r="D307" s="109"/>
      <c r="E307" s="109"/>
      <c r="F307" s="109"/>
      <c r="G307" s="109"/>
      <c r="H307" s="8"/>
      <c r="I307" s="8"/>
    </row>
    <row r="308" spans="1:11" ht="12.95" customHeight="1" x14ac:dyDescent="0.3">
      <c r="A308" s="114"/>
      <c r="B308" s="89" t="s">
        <v>219</v>
      </c>
      <c r="C308" s="90" t="s">
        <v>220</v>
      </c>
      <c r="D308" s="110">
        <f>D309</f>
        <v>201003</v>
      </c>
      <c r="E308" s="110">
        <f>F308-D308</f>
        <v>-191000</v>
      </c>
      <c r="F308" s="110">
        <f>F309</f>
        <v>10003</v>
      </c>
      <c r="G308" s="92">
        <f>F308/D308</f>
        <v>4.9765426386670843E-2</v>
      </c>
      <c r="H308" s="8"/>
      <c r="I308" s="8"/>
    </row>
    <row r="309" spans="1:11" ht="12.95" customHeight="1" x14ac:dyDescent="0.3">
      <c r="A309" s="207"/>
      <c r="B309" s="198" t="s">
        <v>221</v>
      </c>
      <c r="C309" s="199" t="s">
        <v>222</v>
      </c>
      <c r="D309" s="200">
        <f>D310</f>
        <v>201003</v>
      </c>
      <c r="E309" s="200">
        <f>F309-D309</f>
        <v>-191000</v>
      </c>
      <c r="F309" s="200">
        <f>F310</f>
        <v>10003</v>
      </c>
      <c r="G309" s="283">
        <v>4.9799999999999997E-2</v>
      </c>
      <c r="H309" s="8"/>
      <c r="I309" s="8"/>
    </row>
    <row r="310" spans="1:11" ht="12.95" customHeight="1" x14ac:dyDescent="0.3">
      <c r="A310" s="202"/>
      <c r="B310" s="203" t="s">
        <v>223</v>
      </c>
      <c r="C310" s="204" t="s">
        <v>224</v>
      </c>
      <c r="D310" s="205">
        <v>201003</v>
      </c>
      <c r="E310" s="205">
        <f>F310-D310</f>
        <v>-191000</v>
      </c>
      <c r="F310" s="205">
        <v>10003</v>
      </c>
      <c r="G310" s="284">
        <v>4.9799999999999997E-2</v>
      </c>
      <c r="H310" s="8"/>
      <c r="I310" s="8"/>
    </row>
    <row r="311" spans="1:11" ht="12.95" customHeight="1" x14ac:dyDescent="0.3">
      <c r="A311" s="301"/>
      <c r="B311" s="302"/>
      <c r="C311" s="303"/>
      <c r="D311" s="304"/>
      <c r="E311" s="304"/>
      <c r="F311" s="304"/>
      <c r="G311" s="305"/>
      <c r="H311" s="8"/>
      <c r="I311" s="8"/>
    </row>
    <row r="312" spans="1:11" ht="12.95" customHeight="1" x14ac:dyDescent="0.3">
      <c r="A312" s="69"/>
      <c r="B312" s="59"/>
      <c r="C312" s="159" t="s">
        <v>214</v>
      </c>
      <c r="D312" s="71" t="s">
        <v>374</v>
      </c>
      <c r="E312" s="71" t="s">
        <v>456</v>
      </c>
      <c r="F312" s="71" t="s">
        <v>481</v>
      </c>
      <c r="G312" s="72" t="s">
        <v>4</v>
      </c>
      <c r="H312" s="8"/>
      <c r="I312" s="8"/>
    </row>
    <row r="313" spans="1:11" ht="12.95" customHeight="1" x14ac:dyDescent="0.3">
      <c r="A313" s="69"/>
      <c r="B313" s="59"/>
      <c r="C313" s="73"/>
      <c r="D313" s="71">
        <v>1</v>
      </c>
      <c r="E313" s="71"/>
      <c r="F313" s="71"/>
      <c r="G313" s="63" t="s">
        <v>265</v>
      </c>
      <c r="H313" s="8"/>
      <c r="I313" s="8"/>
    </row>
    <row r="314" spans="1:11" ht="12.95" customHeight="1" x14ac:dyDescent="0.3">
      <c r="A314" s="74"/>
      <c r="B314" s="75"/>
      <c r="C314" s="76" t="s">
        <v>464</v>
      </c>
      <c r="D314" s="77"/>
      <c r="E314" s="77"/>
      <c r="F314" s="77"/>
      <c r="G314" s="78"/>
      <c r="H314" s="8"/>
      <c r="I314" s="8"/>
    </row>
    <row r="315" spans="1:11" ht="12.95" customHeight="1" x14ac:dyDescent="0.3">
      <c r="A315" s="79"/>
      <c r="B315" s="80"/>
      <c r="C315" s="81" t="s">
        <v>216</v>
      </c>
      <c r="D315" s="160"/>
      <c r="E315" s="160"/>
      <c r="F315" s="160"/>
      <c r="G315" s="161"/>
      <c r="H315" s="8"/>
      <c r="I315" s="8"/>
    </row>
    <row r="316" spans="1:11" ht="12.95" customHeight="1" x14ac:dyDescent="0.3">
      <c r="A316" s="83"/>
      <c r="B316" s="84" t="s">
        <v>80</v>
      </c>
      <c r="C316" s="85" t="s">
        <v>81</v>
      </c>
      <c r="D316" s="86"/>
      <c r="E316" s="86"/>
      <c r="F316" s="86"/>
      <c r="G316" s="87"/>
      <c r="H316" s="8"/>
      <c r="I316" s="8"/>
    </row>
    <row r="317" spans="1:11" ht="12.95" customHeight="1" x14ac:dyDescent="0.3">
      <c r="A317" s="306"/>
      <c r="B317" s="307" t="s">
        <v>375</v>
      </c>
      <c r="C317" s="308" t="s">
        <v>450</v>
      </c>
      <c r="D317" s="309">
        <v>191000</v>
      </c>
      <c r="E317" s="309">
        <v>0</v>
      </c>
      <c r="F317" s="309">
        <v>0</v>
      </c>
      <c r="G317" s="386">
        <v>0</v>
      </c>
      <c r="H317" s="8"/>
      <c r="I317" s="8"/>
    </row>
    <row r="318" spans="1:11" ht="12.95" customHeight="1" x14ac:dyDescent="0.3">
      <c r="A318" s="162"/>
      <c r="B318" s="63" t="s">
        <v>451</v>
      </c>
      <c r="C318" s="64" t="s">
        <v>465</v>
      </c>
      <c r="D318" s="103">
        <v>10003</v>
      </c>
      <c r="E318" s="103">
        <v>0</v>
      </c>
      <c r="F318" s="103">
        <v>10003</v>
      </c>
      <c r="G318" s="387">
        <v>100</v>
      </c>
      <c r="H318" s="8"/>
      <c r="I318" s="8"/>
    </row>
    <row r="319" spans="1:11" ht="14.25" customHeight="1" x14ac:dyDescent="0.3">
      <c r="A319" s="30"/>
      <c r="B319" s="30"/>
      <c r="C319" s="30"/>
      <c r="D319" s="30"/>
      <c r="E319" s="30"/>
      <c r="F319" s="30"/>
      <c r="G319" s="30"/>
      <c r="H319" s="30"/>
      <c r="I319" s="30"/>
      <c r="J319" s="8"/>
      <c r="K319" s="8"/>
    </row>
    <row r="320" spans="1:11" ht="12.95" customHeight="1" x14ac:dyDescent="0.3">
      <c r="A320" s="30"/>
      <c r="B320" s="30"/>
      <c r="C320" s="30"/>
      <c r="D320" s="30"/>
      <c r="E320" s="30"/>
      <c r="F320" s="30"/>
      <c r="G320" s="30"/>
      <c r="H320" s="30"/>
      <c r="I320" s="30"/>
      <c r="J320" s="8"/>
      <c r="K320" s="8"/>
    </row>
    <row r="321" spans="1:9" ht="12.95" customHeight="1" x14ac:dyDescent="0.3">
      <c r="A321" s="69"/>
      <c r="B321" s="59"/>
      <c r="C321" s="60" t="s">
        <v>225</v>
      </c>
      <c r="D321" s="349" t="s">
        <v>480</v>
      </c>
      <c r="E321" s="173" t="s">
        <v>371</v>
      </c>
      <c r="F321" s="173" t="s">
        <v>481</v>
      </c>
      <c r="G321" s="173" t="s">
        <v>373</v>
      </c>
      <c r="H321" s="30"/>
      <c r="I321" s="30"/>
    </row>
    <row r="322" spans="1:9" ht="12.95" customHeight="1" x14ac:dyDescent="0.3">
      <c r="A322" s="69"/>
      <c r="B322" s="59"/>
      <c r="C322" s="60" t="s">
        <v>261</v>
      </c>
      <c r="D322" s="348">
        <v>1</v>
      </c>
      <c r="E322" s="174" t="s">
        <v>372</v>
      </c>
      <c r="F322" s="174">
        <v>2</v>
      </c>
      <c r="G322" s="175" t="s">
        <v>265</v>
      </c>
      <c r="H322" s="30"/>
      <c r="I322" s="30"/>
    </row>
    <row r="323" spans="1:9" ht="12.95" customHeight="1" x14ac:dyDescent="0.3">
      <c r="A323" s="176" t="s">
        <v>232</v>
      </c>
      <c r="B323" s="177" t="s">
        <v>29</v>
      </c>
      <c r="C323" s="178" t="s">
        <v>233</v>
      </c>
      <c r="D323" s="178"/>
      <c r="E323" s="179"/>
      <c r="F323" s="179"/>
      <c r="G323" s="179"/>
      <c r="H323" s="30"/>
      <c r="I323" s="30"/>
    </row>
    <row r="324" spans="1:9" ht="12.95" customHeight="1" x14ac:dyDescent="0.3">
      <c r="A324" s="69"/>
      <c r="B324" s="59"/>
      <c r="C324" s="107" t="s">
        <v>234</v>
      </c>
      <c r="D324" s="195">
        <f>D326+D351</f>
        <v>17330309</v>
      </c>
      <c r="E324" s="180">
        <f>F324-D324</f>
        <v>-2579970</v>
      </c>
      <c r="F324" s="195">
        <f>F326++F351</f>
        <v>14750339</v>
      </c>
      <c r="G324" s="350">
        <f>F324/D324*100</f>
        <v>85.112960190150105</v>
      </c>
      <c r="H324" s="30"/>
      <c r="I324" s="30"/>
    </row>
    <row r="325" spans="1:9" ht="12.95" customHeight="1" x14ac:dyDescent="0.3">
      <c r="A325" s="69"/>
      <c r="B325" s="59"/>
      <c r="C325" s="107"/>
      <c r="D325" s="180"/>
      <c r="E325" s="180"/>
      <c r="F325" s="180"/>
      <c r="G325" s="350"/>
      <c r="H325" s="30"/>
      <c r="I325" s="30"/>
    </row>
    <row r="326" spans="1:9" ht="12.95" customHeight="1" x14ac:dyDescent="0.3">
      <c r="A326" s="263"/>
      <c r="B326" s="264" t="s">
        <v>235</v>
      </c>
      <c r="C326" s="265"/>
      <c r="D326" s="267">
        <f>D327</f>
        <v>134800</v>
      </c>
      <c r="E326" s="266">
        <f>F326-D326</f>
        <v>-26000</v>
      </c>
      <c r="F326" s="267">
        <f>F327</f>
        <v>108800</v>
      </c>
      <c r="G326" s="360">
        <f t="shared" ref="G326:G347" si="16">F326/D326*100</f>
        <v>80.712166172106819</v>
      </c>
      <c r="H326" s="30"/>
      <c r="I326" s="30"/>
    </row>
    <row r="327" spans="1:9" ht="12.95" customHeight="1" x14ac:dyDescent="0.3">
      <c r="A327" s="268"/>
      <c r="B327" s="225" t="s">
        <v>236</v>
      </c>
      <c r="C327" s="269"/>
      <c r="D327" s="255">
        <f>D331+D342</f>
        <v>134800</v>
      </c>
      <c r="E327" s="227">
        <f>F327-D327</f>
        <v>-26000</v>
      </c>
      <c r="F327" s="255">
        <f>F331+F342</f>
        <v>108800</v>
      </c>
      <c r="G327" s="351">
        <f t="shared" si="16"/>
        <v>80.712166172106819</v>
      </c>
      <c r="H327" s="30"/>
      <c r="I327" s="30"/>
    </row>
    <row r="328" spans="1:9" ht="12.95" customHeight="1" x14ac:dyDescent="0.3">
      <c r="A328" s="79"/>
      <c r="B328" s="80"/>
      <c r="C328" s="170" t="s">
        <v>226</v>
      </c>
      <c r="D328" s="180"/>
      <c r="E328" s="180"/>
      <c r="F328" s="180"/>
      <c r="G328" s="350"/>
      <c r="H328" s="30"/>
      <c r="I328" s="30"/>
    </row>
    <row r="329" spans="1:9" ht="12.95" customHeight="1" x14ac:dyDescent="0.3">
      <c r="A329" s="79"/>
      <c r="B329" s="80" t="s">
        <v>82</v>
      </c>
      <c r="C329" s="170" t="s">
        <v>83</v>
      </c>
      <c r="D329" s="180">
        <v>134800</v>
      </c>
      <c r="E329" s="180">
        <f>F329-D329</f>
        <v>-26000</v>
      </c>
      <c r="F329" s="180">
        <v>108800</v>
      </c>
      <c r="G329" s="350">
        <f t="shared" si="16"/>
        <v>80.712166172106819</v>
      </c>
      <c r="H329" s="30"/>
      <c r="I329" s="30"/>
    </row>
    <row r="330" spans="1:9" ht="12.95" customHeight="1" x14ac:dyDescent="0.3">
      <c r="A330" s="79"/>
      <c r="B330" s="171"/>
      <c r="C330" s="105"/>
      <c r="D330" s="180"/>
      <c r="E330" s="180">
        <f t="shared" ref="E330:E349" si="17">F330-D330</f>
        <v>0</v>
      </c>
      <c r="F330" s="180"/>
      <c r="G330" s="350"/>
      <c r="H330" s="30"/>
      <c r="I330" s="30"/>
    </row>
    <row r="331" spans="1:9" ht="12.95" customHeight="1" x14ac:dyDescent="0.3">
      <c r="A331" s="208"/>
      <c r="B331" s="209"/>
      <c r="C331" s="192" t="s">
        <v>378</v>
      </c>
      <c r="D331" s="194">
        <f>D332+D337</f>
        <v>89800</v>
      </c>
      <c r="E331" s="228">
        <f t="shared" si="17"/>
        <v>-2000</v>
      </c>
      <c r="F331" s="194">
        <f>F332+F337</f>
        <v>87800</v>
      </c>
      <c r="G331" s="355">
        <f t="shared" si="16"/>
        <v>97.772828507795097</v>
      </c>
      <c r="H331" s="30"/>
      <c r="I331" s="30"/>
    </row>
    <row r="332" spans="1:9" ht="12.95" customHeight="1" x14ac:dyDescent="0.3">
      <c r="A332" s="69"/>
      <c r="B332" s="169"/>
      <c r="C332" s="60" t="s">
        <v>379</v>
      </c>
      <c r="D332" s="195">
        <f>D333</f>
        <v>63000</v>
      </c>
      <c r="E332" s="180">
        <f t="shared" si="17"/>
        <v>-2000</v>
      </c>
      <c r="F332" s="195">
        <f>F333</f>
        <v>61000</v>
      </c>
      <c r="G332" s="350">
        <f t="shared" si="16"/>
        <v>96.825396825396822</v>
      </c>
      <c r="H332" s="30"/>
      <c r="I332" s="30"/>
    </row>
    <row r="333" spans="1:9" ht="12.95" customHeight="1" x14ac:dyDescent="0.3">
      <c r="A333" s="88"/>
      <c r="B333" s="89" t="s">
        <v>12</v>
      </c>
      <c r="C333" s="90" t="s">
        <v>100</v>
      </c>
      <c r="D333" s="196">
        <f>D334</f>
        <v>63000</v>
      </c>
      <c r="E333" s="232">
        <f t="shared" si="17"/>
        <v>-2000</v>
      </c>
      <c r="F333" s="196">
        <f>F334</f>
        <v>61000</v>
      </c>
      <c r="G333" s="354">
        <f t="shared" si="16"/>
        <v>96.825396825396822</v>
      </c>
      <c r="H333" s="30"/>
      <c r="I333" s="30"/>
    </row>
    <row r="334" spans="1:9" ht="12.95" customHeight="1" x14ac:dyDescent="0.3">
      <c r="A334" s="197"/>
      <c r="B334" s="198" t="s">
        <v>109</v>
      </c>
      <c r="C334" s="199" t="s">
        <v>110</v>
      </c>
      <c r="D334" s="201">
        <f>D335</f>
        <v>63000</v>
      </c>
      <c r="E334" s="234">
        <f t="shared" si="17"/>
        <v>-2000</v>
      </c>
      <c r="F334" s="201">
        <f>F335</f>
        <v>61000</v>
      </c>
      <c r="G334" s="353">
        <f t="shared" si="16"/>
        <v>96.825396825396822</v>
      </c>
      <c r="H334" s="30"/>
      <c r="I334" s="30"/>
    </row>
    <row r="335" spans="1:9" ht="12.95" customHeight="1" x14ac:dyDescent="0.3">
      <c r="A335" s="202">
        <v>1</v>
      </c>
      <c r="B335" s="203" t="s">
        <v>119</v>
      </c>
      <c r="C335" s="204" t="s">
        <v>120</v>
      </c>
      <c r="D335" s="206">
        <v>63000</v>
      </c>
      <c r="E335" s="206">
        <f t="shared" si="17"/>
        <v>-2000</v>
      </c>
      <c r="F335" s="206">
        <v>61000</v>
      </c>
      <c r="G335" s="352">
        <f t="shared" si="16"/>
        <v>96.825396825396822</v>
      </c>
      <c r="H335" s="30"/>
      <c r="I335" s="30"/>
    </row>
    <row r="336" spans="1:9" ht="12.95" customHeight="1" x14ac:dyDescent="0.3">
      <c r="A336" s="182"/>
      <c r="B336" s="183"/>
      <c r="C336" s="64"/>
      <c r="D336" s="180"/>
      <c r="E336" s="180">
        <f t="shared" si="17"/>
        <v>0</v>
      </c>
      <c r="F336" s="180"/>
      <c r="G336" s="350"/>
      <c r="H336" s="30"/>
      <c r="I336" s="30"/>
    </row>
    <row r="337" spans="1:9" ht="12.95" customHeight="1" x14ac:dyDescent="0.3">
      <c r="A337" s="182"/>
      <c r="B337" s="183"/>
      <c r="C337" s="64" t="s">
        <v>380</v>
      </c>
      <c r="D337" s="195">
        <f>D338</f>
        <v>26800</v>
      </c>
      <c r="E337" s="180">
        <f t="shared" si="17"/>
        <v>0</v>
      </c>
      <c r="F337" s="195">
        <f>F338</f>
        <v>26800</v>
      </c>
      <c r="G337" s="350">
        <f t="shared" si="16"/>
        <v>100</v>
      </c>
      <c r="H337" s="30"/>
      <c r="I337" s="30"/>
    </row>
    <row r="338" spans="1:9" ht="12.95" customHeight="1" x14ac:dyDescent="0.3">
      <c r="A338" s="88"/>
      <c r="B338" s="89" t="s">
        <v>12</v>
      </c>
      <c r="C338" s="90" t="s">
        <v>100</v>
      </c>
      <c r="D338" s="196">
        <v>26800</v>
      </c>
      <c r="E338" s="232">
        <f t="shared" si="17"/>
        <v>0</v>
      </c>
      <c r="F338" s="196">
        <f>F339</f>
        <v>26800</v>
      </c>
      <c r="G338" s="354">
        <f t="shared" si="16"/>
        <v>100</v>
      </c>
      <c r="H338" s="30"/>
      <c r="I338" s="30"/>
    </row>
    <row r="339" spans="1:9" ht="12.95" customHeight="1" x14ac:dyDescent="0.3">
      <c r="A339" s="197"/>
      <c r="B339" s="198" t="s">
        <v>139</v>
      </c>
      <c r="C339" s="199" t="s">
        <v>140</v>
      </c>
      <c r="D339" s="201">
        <f>D340</f>
        <v>26800</v>
      </c>
      <c r="E339" s="234">
        <f t="shared" si="17"/>
        <v>0</v>
      </c>
      <c r="F339" s="201">
        <f>F340</f>
        <v>26800</v>
      </c>
      <c r="G339" s="353">
        <f t="shared" si="16"/>
        <v>100</v>
      </c>
      <c r="H339" s="30"/>
      <c r="I339" s="30"/>
    </row>
    <row r="340" spans="1:9" ht="12.95" customHeight="1" x14ac:dyDescent="0.3">
      <c r="A340" s="202">
        <v>2</v>
      </c>
      <c r="B340" s="203" t="s">
        <v>141</v>
      </c>
      <c r="C340" s="204" t="s">
        <v>237</v>
      </c>
      <c r="D340" s="206">
        <v>26800</v>
      </c>
      <c r="E340" s="206">
        <f t="shared" si="17"/>
        <v>0</v>
      </c>
      <c r="F340" s="206">
        <v>26800</v>
      </c>
      <c r="G340" s="352">
        <f t="shared" si="16"/>
        <v>100</v>
      </c>
      <c r="H340" s="30"/>
      <c r="I340" s="30"/>
    </row>
    <row r="341" spans="1:9" ht="12.95" customHeight="1" x14ac:dyDescent="0.3">
      <c r="A341" s="182"/>
      <c r="B341" s="183"/>
      <c r="C341" s="64"/>
      <c r="D341" s="180"/>
      <c r="E341" s="180">
        <f t="shared" si="17"/>
        <v>0</v>
      </c>
      <c r="F341" s="180"/>
      <c r="G341" s="350"/>
      <c r="H341" s="30"/>
      <c r="I341" s="30"/>
    </row>
    <row r="342" spans="1:9" ht="12.95" customHeight="1" x14ac:dyDescent="0.3">
      <c r="A342" s="208"/>
      <c r="B342" s="209"/>
      <c r="C342" s="210" t="s">
        <v>381</v>
      </c>
      <c r="D342" s="194">
        <f>D343</f>
        <v>45000</v>
      </c>
      <c r="E342" s="228">
        <f t="shared" si="17"/>
        <v>-24000</v>
      </c>
      <c r="F342" s="194">
        <f>F343</f>
        <v>21000</v>
      </c>
      <c r="G342" s="355">
        <f t="shared" si="16"/>
        <v>46.666666666666664</v>
      </c>
      <c r="H342" s="30"/>
      <c r="I342" s="30"/>
    </row>
    <row r="343" spans="1:9" ht="12.95" customHeight="1" x14ac:dyDescent="0.3">
      <c r="A343" s="182"/>
      <c r="B343" s="183"/>
      <c r="C343" s="184" t="s">
        <v>382</v>
      </c>
      <c r="D343" s="195">
        <f>D344</f>
        <v>45000</v>
      </c>
      <c r="E343" s="180">
        <f t="shared" si="17"/>
        <v>-24000</v>
      </c>
      <c r="F343" s="195">
        <f>F344</f>
        <v>21000</v>
      </c>
      <c r="G343" s="350">
        <f t="shared" si="16"/>
        <v>46.666666666666664</v>
      </c>
      <c r="H343" s="30"/>
      <c r="I343" s="30"/>
    </row>
    <row r="344" spans="1:9" ht="12.95" customHeight="1" x14ac:dyDescent="0.3">
      <c r="A344" s="88"/>
      <c r="B344" s="89" t="s">
        <v>12</v>
      </c>
      <c r="C344" s="90" t="s">
        <v>100</v>
      </c>
      <c r="D344" s="196">
        <f>D345+D348</f>
        <v>45000</v>
      </c>
      <c r="E344" s="232">
        <f t="shared" si="17"/>
        <v>-24000</v>
      </c>
      <c r="F344" s="196">
        <f>F345+F348</f>
        <v>21000</v>
      </c>
      <c r="G344" s="354">
        <f t="shared" si="16"/>
        <v>46.666666666666664</v>
      </c>
      <c r="H344" s="30"/>
      <c r="I344" s="30"/>
    </row>
    <row r="345" spans="1:9" ht="12.95" customHeight="1" x14ac:dyDescent="0.3">
      <c r="A345" s="197"/>
      <c r="B345" s="198" t="s">
        <v>109</v>
      </c>
      <c r="C345" s="199" t="s">
        <v>110</v>
      </c>
      <c r="D345" s="201">
        <f>D346+D347</f>
        <v>45000</v>
      </c>
      <c r="E345" s="234">
        <f t="shared" si="17"/>
        <v>-24000</v>
      </c>
      <c r="F345" s="201">
        <f>F346+F347</f>
        <v>21000</v>
      </c>
      <c r="G345" s="353">
        <f t="shared" si="16"/>
        <v>46.666666666666664</v>
      </c>
      <c r="H345" s="30"/>
      <c r="I345" s="30"/>
    </row>
    <row r="346" spans="1:9" ht="12.95" customHeight="1" x14ac:dyDescent="0.3">
      <c r="A346" s="202">
        <v>3</v>
      </c>
      <c r="B346" s="203" t="s">
        <v>115</v>
      </c>
      <c r="C346" s="204" t="s">
        <v>116</v>
      </c>
      <c r="D346" s="206">
        <v>20000</v>
      </c>
      <c r="E346" s="206">
        <f t="shared" si="17"/>
        <v>-8000</v>
      </c>
      <c r="F346" s="206">
        <v>12000</v>
      </c>
      <c r="G346" s="352">
        <f t="shared" si="16"/>
        <v>60</v>
      </c>
      <c r="H346" s="30"/>
      <c r="I346" s="30"/>
    </row>
    <row r="347" spans="1:9" ht="12.95" customHeight="1" x14ac:dyDescent="0.3">
      <c r="A347" s="202">
        <v>4</v>
      </c>
      <c r="B347" s="203" t="s">
        <v>119</v>
      </c>
      <c r="C347" s="204" t="s">
        <v>120</v>
      </c>
      <c r="D347" s="206">
        <v>25000</v>
      </c>
      <c r="E347" s="206">
        <f t="shared" si="17"/>
        <v>-16000</v>
      </c>
      <c r="F347" s="206">
        <v>9000</v>
      </c>
      <c r="G347" s="352">
        <f t="shared" si="16"/>
        <v>36</v>
      </c>
      <c r="H347" s="30"/>
      <c r="I347" s="30"/>
    </row>
    <row r="348" spans="1:9" ht="12.95" customHeight="1" x14ac:dyDescent="0.3">
      <c r="A348" s="197"/>
      <c r="B348" s="198" t="s">
        <v>139</v>
      </c>
      <c r="C348" s="199" t="s">
        <v>140</v>
      </c>
      <c r="D348" s="201">
        <f>D349</f>
        <v>0</v>
      </c>
      <c r="E348" s="234">
        <f t="shared" si="17"/>
        <v>0</v>
      </c>
      <c r="F348" s="201">
        <f>F349</f>
        <v>0</v>
      </c>
      <c r="G348" s="353"/>
      <c r="H348" s="30"/>
      <c r="I348" s="30"/>
    </row>
    <row r="349" spans="1:9" ht="12.95" customHeight="1" x14ac:dyDescent="0.3">
      <c r="A349" s="202">
        <v>5</v>
      </c>
      <c r="B349" s="203" t="s">
        <v>141</v>
      </c>
      <c r="C349" s="204" t="s">
        <v>237</v>
      </c>
      <c r="D349" s="206">
        <v>0</v>
      </c>
      <c r="E349" s="206">
        <f t="shared" si="17"/>
        <v>0</v>
      </c>
      <c r="F349" s="206">
        <v>0</v>
      </c>
      <c r="G349" s="352"/>
      <c r="H349" s="30"/>
      <c r="I349" s="30"/>
    </row>
    <row r="350" spans="1:9" ht="12.95" customHeight="1" x14ac:dyDescent="0.3">
      <c r="A350" s="69"/>
      <c r="B350" s="59"/>
      <c r="C350" s="60"/>
      <c r="D350" s="180"/>
      <c r="E350" s="180"/>
      <c r="F350" s="180"/>
      <c r="G350" s="350"/>
      <c r="H350" s="30"/>
      <c r="I350" s="30"/>
    </row>
    <row r="351" spans="1:9" ht="12.95" customHeight="1" x14ac:dyDescent="0.3">
      <c r="A351" s="270"/>
      <c r="B351" s="264" t="s">
        <v>238</v>
      </c>
      <c r="C351" s="271"/>
      <c r="D351" s="267">
        <f>D352+D412+D425+D604+D649+D666+D676+D708</f>
        <v>17195509</v>
      </c>
      <c r="E351" s="266">
        <f>F351-D351</f>
        <v>-2553970</v>
      </c>
      <c r="F351" s="267">
        <f>F352+F412+F425+F604+F649+F666+F676+F708</f>
        <v>14641539</v>
      </c>
      <c r="G351" s="360">
        <f>F351/D351*100</f>
        <v>85.147459141802656</v>
      </c>
      <c r="H351" s="30"/>
      <c r="I351" s="30"/>
    </row>
    <row r="352" spans="1:9" ht="12.95" customHeight="1" x14ac:dyDescent="0.3">
      <c r="A352" s="224"/>
      <c r="B352" s="225" t="s">
        <v>239</v>
      </c>
      <c r="C352" s="226"/>
      <c r="D352" s="255">
        <f>D359+D397+D403</f>
        <v>3590688</v>
      </c>
      <c r="E352" s="227">
        <f>F352-D352</f>
        <v>-223780</v>
      </c>
      <c r="F352" s="255">
        <f>F359+F397+F403</f>
        <v>3366908</v>
      </c>
      <c r="G352" s="351">
        <f t="shared" ref="G352:G410" si="18">F352/D352*100</f>
        <v>93.767768182587858</v>
      </c>
      <c r="H352" s="30"/>
      <c r="I352" s="30"/>
    </row>
    <row r="353" spans="1:9" ht="12.95" customHeight="1" x14ac:dyDescent="0.3">
      <c r="A353" s="172"/>
      <c r="B353" s="171"/>
      <c r="C353" s="170" t="s">
        <v>226</v>
      </c>
      <c r="D353" s="180"/>
      <c r="E353" s="180"/>
      <c r="F353" s="180"/>
      <c r="G353" s="350"/>
      <c r="H353" s="30"/>
      <c r="I353" s="30"/>
    </row>
    <row r="354" spans="1:9" ht="12.95" customHeight="1" x14ac:dyDescent="0.3">
      <c r="A354" s="172"/>
      <c r="B354" s="80" t="s">
        <v>82</v>
      </c>
      <c r="C354" s="170" t="s">
        <v>83</v>
      </c>
      <c r="D354" s="180">
        <v>2879130</v>
      </c>
      <c r="E354" s="180">
        <f>F354-D354</f>
        <v>242340</v>
      </c>
      <c r="F354" s="180">
        <v>3121470</v>
      </c>
      <c r="G354" s="350">
        <f t="shared" si="18"/>
        <v>108.41712600681457</v>
      </c>
      <c r="H354" s="30"/>
      <c r="I354" s="30"/>
    </row>
    <row r="355" spans="1:9" ht="12.95" customHeight="1" x14ac:dyDescent="0.3">
      <c r="A355" s="172"/>
      <c r="B355" s="80" t="s">
        <v>88</v>
      </c>
      <c r="C355" s="170" t="s">
        <v>227</v>
      </c>
      <c r="D355" s="180">
        <v>600000</v>
      </c>
      <c r="E355" s="180">
        <f>F355-D355</f>
        <v>-466120</v>
      </c>
      <c r="F355" s="180">
        <v>133880</v>
      </c>
      <c r="G355" s="350">
        <f t="shared" si="18"/>
        <v>22.313333333333333</v>
      </c>
      <c r="H355" s="30"/>
      <c r="I355" s="30"/>
    </row>
    <row r="356" spans="1:9" ht="12.95" customHeight="1" x14ac:dyDescent="0.3">
      <c r="A356" s="172"/>
      <c r="B356" s="80" t="s">
        <v>277</v>
      </c>
      <c r="C356" s="64" t="s">
        <v>448</v>
      </c>
      <c r="D356" s="180">
        <v>111558</v>
      </c>
      <c r="E356" s="180">
        <f>F356-D356</f>
        <v>0</v>
      </c>
      <c r="F356" s="180">
        <v>111558</v>
      </c>
      <c r="G356" s="350">
        <f t="shared" si="18"/>
        <v>100</v>
      </c>
      <c r="H356" s="356"/>
      <c r="I356" s="30"/>
    </row>
    <row r="357" spans="1:9" ht="12.95" customHeight="1" x14ac:dyDescent="0.3">
      <c r="A357" s="172"/>
      <c r="B357" s="80" t="s">
        <v>210</v>
      </c>
      <c r="C357" s="170" t="s">
        <v>272</v>
      </c>
      <c r="D357" s="180">
        <v>0</v>
      </c>
      <c r="E357" s="180"/>
      <c r="F357" s="180">
        <v>0</v>
      </c>
      <c r="G357" s="350"/>
      <c r="H357" s="30"/>
      <c r="I357" s="30"/>
    </row>
    <row r="358" spans="1:9" ht="12.95" customHeight="1" x14ac:dyDescent="0.3">
      <c r="A358" s="172"/>
      <c r="B358" s="171"/>
      <c r="C358" s="105"/>
      <c r="D358" s="180"/>
      <c r="E358" s="180"/>
      <c r="F358" s="180"/>
      <c r="G358" s="350"/>
      <c r="H358" s="30"/>
      <c r="I358" s="30"/>
    </row>
    <row r="359" spans="1:9" ht="12.95" customHeight="1" x14ac:dyDescent="0.3">
      <c r="A359" s="208"/>
      <c r="B359" s="209"/>
      <c r="C359" s="210" t="s">
        <v>383</v>
      </c>
      <c r="D359" s="194">
        <f>D360+D373+D381+D392+D387</f>
        <v>2854130</v>
      </c>
      <c r="E359" s="228">
        <f>F359-D359</f>
        <v>244340</v>
      </c>
      <c r="F359" s="194">
        <f>F360+F373+F381+F392+F387</f>
        <v>3098470</v>
      </c>
      <c r="G359" s="355">
        <f t="shared" si="18"/>
        <v>108.56092749804669</v>
      </c>
      <c r="H359" s="30"/>
      <c r="I359" s="30"/>
    </row>
    <row r="360" spans="1:9" ht="12.95" customHeight="1" x14ac:dyDescent="0.3">
      <c r="A360" s="69"/>
      <c r="B360" s="169"/>
      <c r="C360" s="60" t="s">
        <v>384</v>
      </c>
      <c r="D360" s="195">
        <f>D361</f>
        <v>2201380</v>
      </c>
      <c r="E360" s="180">
        <f>F360-D360</f>
        <v>244430</v>
      </c>
      <c r="F360" s="195">
        <f>F361</f>
        <v>2445810</v>
      </c>
      <c r="G360" s="350">
        <f t="shared" si="18"/>
        <v>111.10348962923257</v>
      </c>
      <c r="H360" s="30"/>
      <c r="I360" s="30"/>
    </row>
    <row r="361" spans="1:9" ht="12.95" customHeight="1" x14ac:dyDescent="0.3">
      <c r="A361" s="272"/>
      <c r="B361" s="273" t="s">
        <v>12</v>
      </c>
      <c r="C361" s="274" t="s">
        <v>100</v>
      </c>
      <c r="D361" s="196">
        <f>D362+D366</f>
        <v>2201380</v>
      </c>
      <c r="E361" s="232">
        <f>F361-D361</f>
        <v>244430</v>
      </c>
      <c r="F361" s="196">
        <f>F362+F366</f>
        <v>2445810</v>
      </c>
      <c r="G361" s="354">
        <f t="shared" si="18"/>
        <v>111.10348962923257</v>
      </c>
      <c r="H361" s="30"/>
      <c r="I361" s="30"/>
    </row>
    <row r="362" spans="1:9" ht="12.95" customHeight="1" x14ac:dyDescent="0.3">
      <c r="A362" s="197"/>
      <c r="B362" s="198" t="s">
        <v>84</v>
      </c>
      <c r="C362" s="199" t="s">
        <v>101</v>
      </c>
      <c r="D362" s="201">
        <f>D363+D364+D365</f>
        <v>1425380</v>
      </c>
      <c r="E362" s="234">
        <f>F362-D362</f>
        <v>71430</v>
      </c>
      <c r="F362" s="201">
        <f>F363+F364+F365</f>
        <v>1496810</v>
      </c>
      <c r="G362" s="353">
        <f t="shared" si="18"/>
        <v>105.01129523355175</v>
      </c>
      <c r="H362" s="30"/>
      <c r="I362" s="30"/>
    </row>
    <row r="363" spans="1:9" ht="12.95" customHeight="1" x14ac:dyDescent="0.3">
      <c r="A363" s="202">
        <v>6</v>
      </c>
      <c r="B363" s="203" t="s">
        <v>102</v>
      </c>
      <c r="C363" s="204" t="s">
        <v>240</v>
      </c>
      <c r="D363" s="206">
        <v>1172000</v>
      </c>
      <c r="E363" s="206">
        <f>F363-D363</f>
        <v>35916</v>
      </c>
      <c r="F363" s="206">
        <v>1207916</v>
      </c>
      <c r="G363" s="352">
        <f t="shared" si="18"/>
        <v>103.06450511945393</v>
      </c>
      <c r="H363" s="30"/>
      <c r="I363" s="30"/>
    </row>
    <row r="364" spans="1:9" ht="12.95" customHeight="1" x14ac:dyDescent="0.3">
      <c r="A364" s="202">
        <v>7</v>
      </c>
      <c r="B364" s="203" t="s">
        <v>105</v>
      </c>
      <c r="C364" s="204" t="s">
        <v>106</v>
      </c>
      <c r="D364" s="206">
        <v>60000</v>
      </c>
      <c r="E364" s="206">
        <f t="shared" ref="E364:E410" si="19">F364-D364</f>
        <v>28100</v>
      </c>
      <c r="F364" s="206">
        <v>88100</v>
      </c>
      <c r="G364" s="352">
        <f t="shared" si="18"/>
        <v>146.83333333333331</v>
      </c>
      <c r="H364" s="30"/>
      <c r="I364" s="30"/>
    </row>
    <row r="365" spans="1:9" ht="12.95" customHeight="1" x14ac:dyDescent="0.3">
      <c r="A365" s="202">
        <v>8</v>
      </c>
      <c r="B365" s="203" t="s">
        <v>107</v>
      </c>
      <c r="C365" s="204" t="s">
        <v>108</v>
      </c>
      <c r="D365" s="206">
        <v>193380</v>
      </c>
      <c r="E365" s="206">
        <f t="shared" si="19"/>
        <v>7414</v>
      </c>
      <c r="F365" s="206">
        <v>200794</v>
      </c>
      <c r="G365" s="352">
        <f t="shared" si="18"/>
        <v>103.83390216154721</v>
      </c>
      <c r="H365" s="30"/>
      <c r="I365" s="30"/>
    </row>
    <row r="366" spans="1:9" ht="12.95" customHeight="1" x14ac:dyDescent="0.3">
      <c r="A366" s="197"/>
      <c r="B366" s="198" t="s">
        <v>109</v>
      </c>
      <c r="C366" s="199" t="s">
        <v>110</v>
      </c>
      <c r="D366" s="201">
        <f>D367+D368+D369+D370+D371</f>
        <v>776000</v>
      </c>
      <c r="E366" s="234">
        <f t="shared" si="19"/>
        <v>173000</v>
      </c>
      <c r="F366" s="201">
        <f>F367+F368+F369+F370+F371</f>
        <v>949000</v>
      </c>
      <c r="G366" s="353">
        <f t="shared" si="18"/>
        <v>122.29381443298971</v>
      </c>
      <c r="H366" s="30"/>
      <c r="I366" s="30"/>
    </row>
    <row r="367" spans="1:9" ht="12.95" customHeight="1" x14ac:dyDescent="0.3">
      <c r="A367" s="202">
        <v>9</v>
      </c>
      <c r="B367" s="203" t="s">
        <v>111</v>
      </c>
      <c r="C367" s="204" t="s">
        <v>112</v>
      </c>
      <c r="D367" s="206">
        <v>20000</v>
      </c>
      <c r="E367" s="206">
        <f t="shared" si="19"/>
        <v>-10000</v>
      </c>
      <c r="F367" s="206">
        <v>10000</v>
      </c>
      <c r="G367" s="352">
        <f t="shared" si="18"/>
        <v>50</v>
      </c>
      <c r="H367" s="30"/>
      <c r="I367" s="30"/>
    </row>
    <row r="368" spans="1:9" ht="12.95" customHeight="1" x14ac:dyDescent="0.3">
      <c r="A368" s="202">
        <v>10</v>
      </c>
      <c r="B368" s="203" t="s">
        <v>113</v>
      </c>
      <c r="C368" s="204" t="s">
        <v>114</v>
      </c>
      <c r="D368" s="206">
        <v>116000</v>
      </c>
      <c r="E368" s="206">
        <f t="shared" si="19"/>
        <v>-2000</v>
      </c>
      <c r="F368" s="206">
        <v>114000</v>
      </c>
      <c r="G368" s="352">
        <f t="shared" si="18"/>
        <v>98.275862068965509</v>
      </c>
      <c r="H368" s="30"/>
      <c r="I368" s="30"/>
    </row>
    <row r="369" spans="1:9" ht="12.95" customHeight="1" x14ac:dyDescent="0.3">
      <c r="A369" s="202">
        <v>11</v>
      </c>
      <c r="B369" s="203" t="s">
        <v>115</v>
      </c>
      <c r="C369" s="204" t="s">
        <v>116</v>
      </c>
      <c r="D369" s="206">
        <v>550000</v>
      </c>
      <c r="E369" s="206">
        <f t="shared" si="19"/>
        <v>150000</v>
      </c>
      <c r="F369" s="206">
        <v>700000</v>
      </c>
      <c r="G369" s="352">
        <f t="shared" si="18"/>
        <v>127.27272727272727</v>
      </c>
      <c r="H369" s="30"/>
      <c r="I369" s="30"/>
    </row>
    <row r="370" spans="1:9" ht="12.95" customHeight="1" x14ac:dyDescent="0.3">
      <c r="A370" s="202">
        <v>12</v>
      </c>
      <c r="B370" s="203" t="s">
        <v>117</v>
      </c>
      <c r="C370" s="204" t="s">
        <v>271</v>
      </c>
      <c r="D370" s="206">
        <v>0</v>
      </c>
      <c r="E370" s="206">
        <f t="shared" si="19"/>
        <v>0</v>
      </c>
      <c r="F370" s="206">
        <v>0</v>
      </c>
      <c r="G370" s="352"/>
      <c r="H370" s="30"/>
      <c r="I370" s="30"/>
    </row>
    <row r="371" spans="1:9" ht="12.95" customHeight="1" x14ac:dyDescent="0.3">
      <c r="A371" s="202">
        <v>13</v>
      </c>
      <c r="B371" s="203" t="s">
        <v>119</v>
      </c>
      <c r="C371" s="204" t="s">
        <v>120</v>
      </c>
      <c r="D371" s="206">
        <v>90000</v>
      </c>
      <c r="E371" s="206">
        <f t="shared" si="19"/>
        <v>35000</v>
      </c>
      <c r="F371" s="206">
        <v>125000</v>
      </c>
      <c r="G371" s="352">
        <f t="shared" si="18"/>
        <v>138.88888888888889</v>
      </c>
      <c r="H371" s="30"/>
      <c r="I371" s="30"/>
    </row>
    <row r="372" spans="1:9" ht="12.95" customHeight="1" x14ac:dyDescent="0.3">
      <c r="A372" s="182"/>
      <c r="B372" s="183"/>
      <c r="C372" s="64"/>
      <c r="D372" s="180"/>
      <c r="E372" s="219">
        <f t="shared" si="19"/>
        <v>0</v>
      </c>
      <c r="F372" s="180"/>
      <c r="G372" s="350"/>
      <c r="H372" s="30"/>
      <c r="I372" s="30"/>
    </row>
    <row r="373" spans="1:9" ht="12.95" customHeight="1" x14ac:dyDescent="0.3">
      <c r="A373" s="182"/>
      <c r="B373" s="183"/>
      <c r="C373" s="64" t="s">
        <v>385</v>
      </c>
      <c r="D373" s="195">
        <f>D374</f>
        <v>69872</v>
      </c>
      <c r="E373" s="219">
        <f t="shared" si="19"/>
        <v>-90</v>
      </c>
      <c r="F373" s="195">
        <f>F374</f>
        <v>69782</v>
      </c>
      <c r="G373" s="350">
        <f t="shared" si="18"/>
        <v>99.871193038699332</v>
      </c>
      <c r="H373" s="30"/>
      <c r="I373" s="30"/>
    </row>
    <row r="374" spans="1:9" ht="12.95" customHeight="1" x14ac:dyDescent="0.3">
      <c r="A374" s="229"/>
      <c r="B374" s="243" t="s">
        <v>14</v>
      </c>
      <c r="C374" s="244" t="s">
        <v>146</v>
      </c>
      <c r="D374" s="196">
        <f>D377</f>
        <v>69872</v>
      </c>
      <c r="E374" s="232">
        <f t="shared" si="19"/>
        <v>-90</v>
      </c>
      <c r="F374" s="196">
        <f>F375+F377</f>
        <v>69782</v>
      </c>
      <c r="G374" s="354">
        <f t="shared" si="18"/>
        <v>99.871193038699332</v>
      </c>
      <c r="H374" s="30"/>
      <c r="I374" s="30"/>
    </row>
    <row r="375" spans="1:9" ht="12.95" customHeight="1" x14ac:dyDescent="0.3">
      <c r="A375" s="207"/>
      <c r="B375" s="198" t="s">
        <v>86</v>
      </c>
      <c r="C375" s="199" t="s">
        <v>147</v>
      </c>
      <c r="D375" s="200">
        <f>D376</f>
        <v>0</v>
      </c>
      <c r="E375" s="250">
        <f>E376</f>
        <v>5000</v>
      </c>
      <c r="F375" s="200">
        <f>F376</f>
        <v>5000</v>
      </c>
      <c r="G375" s="283"/>
      <c r="H375" s="30"/>
      <c r="I375" s="30"/>
    </row>
    <row r="376" spans="1:9" ht="12.95" customHeight="1" x14ac:dyDescent="0.3">
      <c r="A376" s="202"/>
      <c r="B376" s="203" t="s">
        <v>149</v>
      </c>
      <c r="C376" s="204" t="s">
        <v>150</v>
      </c>
      <c r="D376" s="205">
        <v>0</v>
      </c>
      <c r="E376" s="205">
        <f t="shared" si="19"/>
        <v>5000</v>
      </c>
      <c r="F376" s="205">
        <v>5000</v>
      </c>
      <c r="G376" s="284"/>
      <c r="H376" s="30"/>
      <c r="I376" s="30"/>
    </row>
    <row r="377" spans="1:9" ht="12.95" customHeight="1" x14ac:dyDescent="0.3">
      <c r="A377" s="207"/>
      <c r="B377" s="198" t="s">
        <v>88</v>
      </c>
      <c r="C377" s="199" t="s">
        <v>151</v>
      </c>
      <c r="D377" s="201">
        <f>D378+D379</f>
        <v>69872</v>
      </c>
      <c r="E377" s="234">
        <f t="shared" si="19"/>
        <v>-5090</v>
      </c>
      <c r="F377" s="201">
        <f>F378+F379</f>
        <v>64782</v>
      </c>
      <c r="G377" s="353">
        <f t="shared" si="18"/>
        <v>92.715250744217997</v>
      </c>
      <c r="H377" s="30"/>
      <c r="I377" s="30"/>
    </row>
    <row r="378" spans="1:9" ht="12.95" customHeight="1" x14ac:dyDescent="0.3">
      <c r="A378" s="202">
        <v>15</v>
      </c>
      <c r="B378" s="203" t="s">
        <v>154</v>
      </c>
      <c r="C378" s="204" t="s">
        <v>155</v>
      </c>
      <c r="D378" s="206">
        <v>23000</v>
      </c>
      <c r="E378" s="206">
        <f t="shared" si="19"/>
        <v>-5090</v>
      </c>
      <c r="F378" s="206">
        <v>17910</v>
      </c>
      <c r="G378" s="352">
        <f t="shared" si="18"/>
        <v>77.869565217391298</v>
      </c>
      <c r="H378" s="30"/>
      <c r="I378" s="30"/>
    </row>
    <row r="379" spans="1:9" ht="12.95" customHeight="1" x14ac:dyDescent="0.3">
      <c r="A379" s="202"/>
      <c r="B379" s="203" t="s">
        <v>156</v>
      </c>
      <c r="C379" s="204" t="s">
        <v>445</v>
      </c>
      <c r="D379" s="206">
        <v>46872</v>
      </c>
      <c r="E379" s="206">
        <f t="shared" si="19"/>
        <v>0</v>
      </c>
      <c r="F379" s="206">
        <v>46872</v>
      </c>
      <c r="G379" s="352">
        <f t="shared" si="18"/>
        <v>100</v>
      </c>
      <c r="H379" s="30"/>
      <c r="I379" s="30"/>
    </row>
    <row r="380" spans="1:9" ht="12.95" customHeight="1" x14ac:dyDescent="0.3">
      <c r="A380" s="182"/>
      <c r="B380" s="183"/>
      <c r="C380" s="64"/>
      <c r="D380" s="180"/>
      <c r="E380" s="219">
        <f t="shared" si="19"/>
        <v>0</v>
      </c>
      <c r="F380" s="180"/>
      <c r="G380" s="350"/>
      <c r="H380" s="30"/>
      <c r="I380" s="30"/>
    </row>
    <row r="381" spans="1:9" ht="12.95" customHeight="1" x14ac:dyDescent="0.3">
      <c r="A381" s="182"/>
      <c r="B381" s="183"/>
      <c r="C381" s="64" t="s">
        <v>386</v>
      </c>
      <c r="D381" s="195">
        <f>D382</f>
        <v>88433</v>
      </c>
      <c r="E381" s="219">
        <f t="shared" si="19"/>
        <v>0</v>
      </c>
      <c r="F381" s="195">
        <f>F382</f>
        <v>88433</v>
      </c>
      <c r="G381" s="350">
        <f t="shared" si="18"/>
        <v>100</v>
      </c>
      <c r="H381" s="30"/>
      <c r="I381" s="30"/>
    </row>
    <row r="382" spans="1:9" ht="12.95" customHeight="1" x14ac:dyDescent="0.3">
      <c r="A382" s="231"/>
      <c r="B382" s="243" t="s">
        <v>12</v>
      </c>
      <c r="C382" s="244" t="s">
        <v>100</v>
      </c>
      <c r="D382" s="196">
        <f>D383</f>
        <v>88433</v>
      </c>
      <c r="E382" s="232">
        <f t="shared" si="19"/>
        <v>0</v>
      </c>
      <c r="F382" s="196">
        <f>F383</f>
        <v>88433</v>
      </c>
      <c r="G382" s="354">
        <f t="shared" si="18"/>
        <v>100</v>
      </c>
      <c r="H382" s="30"/>
      <c r="I382" s="30"/>
    </row>
    <row r="383" spans="1:9" ht="12.95" customHeight="1" x14ac:dyDescent="0.3">
      <c r="A383" s="197"/>
      <c r="B383" s="198" t="s">
        <v>121</v>
      </c>
      <c r="C383" s="199" t="s">
        <v>122</v>
      </c>
      <c r="D383" s="201">
        <f>D384+D385</f>
        <v>88433</v>
      </c>
      <c r="E383" s="234">
        <f t="shared" si="19"/>
        <v>0</v>
      </c>
      <c r="F383" s="201">
        <f>F384+F385</f>
        <v>88433</v>
      </c>
      <c r="G383" s="353">
        <f t="shared" si="18"/>
        <v>100</v>
      </c>
      <c r="H383" s="30"/>
      <c r="I383" s="30"/>
    </row>
    <row r="384" spans="1:9" ht="12.95" customHeight="1" x14ac:dyDescent="0.3">
      <c r="A384" s="202">
        <v>16</v>
      </c>
      <c r="B384" s="203" t="s">
        <v>123</v>
      </c>
      <c r="C384" s="204" t="s">
        <v>124</v>
      </c>
      <c r="D384" s="206">
        <v>66433</v>
      </c>
      <c r="E384" s="206">
        <f t="shared" si="19"/>
        <v>0</v>
      </c>
      <c r="F384" s="206">
        <v>66433</v>
      </c>
      <c r="G384" s="352">
        <f t="shared" si="18"/>
        <v>100</v>
      </c>
      <c r="H384" s="30"/>
      <c r="I384" s="30"/>
    </row>
    <row r="385" spans="1:9" ht="12.95" customHeight="1" x14ac:dyDescent="0.3">
      <c r="A385" s="202">
        <v>17</v>
      </c>
      <c r="B385" s="203" t="s">
        <v>125</v>
      </c>
      <c r="C385" s="204" t="s">
        <v>126</v>
      </c>
      <c r="D385" s="206">
        <v>22000</v>
      </c>
      <c r="E385" s="206">
        <f t="shared" si="19"/>
        <v>0</v>
      </c>
      <c r="F385" s="206">
        <v>22000</v>
      </c>
      <c r="G385" s="352">
        <f t="shared" si="18"/>
        <v>100</v>
      </c>
      <c r="H385" s="30"/>
      <c r="I385" s="30"/>
    </row>
    <row r="386" spans="1:9" ht="12.95" customHeight="1" x14ac:dyDescent="0.3">
      <c r="A386" s="216"/>
      <c r="B386" s="217"/>
      <c r="C386" s="218"/>
      <c r="D386" s="219"/>
      <c r="E386" s="219">
        <f t="shared" si="19"/>
        <v>0</v>
      </c>
      <c r="F386" s="219"/>
      <c r="G386" s="350"/>
      <c r="H386" s="30"/>
      <c r="I386" s="30"/>
    </row>
    <row r="387" spans="1:9" ht="12.95" customHeight="1" x14ac:dyDescent="0.3">
      <c r="A387" s="216"/>
      <c r="B387" s="217"/>
      <c r="C387" s="223" t="s">
        <v>440</v>
      </c>
      <c r="D387" s="256">
        <f>D388</f>
        <v>444445</v>
      </c>
      <c r="E387" s="219">
        <f t="shared" si="19"/>
        <v>0</v>
      </c>
      <c r="F387" s="256">
        <f>F388</f>
        <v>444445</v>
      </c>
      <c r="G387" s="350">
        <f t="shared" si="18"/>
        <v>100</v>
      </c>
      <c r="H387" s="30"/>
      <c r="I387" s="30"/>
    </row>
    <row r="388" spans="1:9" ht="12.95" customHeight="1" x14ac:dyDescent="0.3">
      <c r="A388" s="229"/>
      <c r="B388" s="243" t="s">
        <v>208</v>
      </c>
      <c r="C388" s="244" t="s">
        <v>443</v>
      </c>
      <c r="D388" s="196">
        <f>D389</f>
        <v>444445</v>
      </c>
      <c r="E388" s="232">
        <f t="shared" si="19"/>
        <v>0</v>
      </c>
      <c r="F388" s="196">
        <f>F389</f>
        <v>444445</v>
      </c>
      <c r="G388" s="354">
        <f t="shared" si="18"/>
        <v>100</v>
      </c>
      <c r="H388" s="30"/>
      <c r="I388" s="30"/>
    </row>
    <row r="389" spans="1:9" ht="12.95" customHeight="1" x14ac:dyDescent="0.3">
      <c r="A389" s="207"/>
      <c r="B389" s="198" t="s">
        <v>210</v>
      </c>
      <c r="C389" s="199" t="s">
        <v>444</v>
      </c>
      <c r="D389" s="201">
        <f>D390</f>
        <v>444445</v>
      </c>
      <c r="E389" s="234">
        <f t="shared" si="19"/>
        <v>0</v>
      </c>
      <c r="F389" s="201">
        <f>F390</f>
        <v>444445</v>
      </c>
      <c r="G389" s="353">
        <f t="shared" si="18"/>
        <v>100</v>
      </c>
      <c r="H389" s="30"/>
      <c r="I389" s="30"/>
    </row>
    <row r="390" spans="1:9" ht="12.95" customHeight="1" x14ac:dyDescent="0.3">
      <c r="A390" s="202"/>
      <c r="B390" s="203" t="s">
        <v>212</v>
      </c>
      <c r="C390" s="202" t="s">
        <v>213</v>
      </c>
      <c r="D390" s="206">
        <v>444445</v>
      </c>
      <c r="E390" s="206">
        <f t="shared" si="19"/>
        <v>0</v>
      </c>
      <c r="F390" s="206">
        <v>444445</v>
      </c>
      <c r="G390" s="352">
        <f t="shared" si="18"/>
        <v>100</v>
      </c>
      <c r="H390" s="30"/>
      <c r="I390" s="30"/>
    </row>
    <row r="391" spans="1:9" ht="12.95" customHeight="1" x14ac:dyDescent="0.3">
      <c r="A391" s="79"/>
      <c r="B391" s="80"/>
      <c r="C391" s="170"/>
      <c r="D391" s="180"/>
      <c r="E391" s="219">
        <f t="shared" si="19"/>
        <v>0</v>
      </c>
      <c r="F391" s="180"/>
      <c r="G391" s="350"/>
      <c r="H391" s="30"/>
      <c r="I391" s="30"/>
    </row>
    <row r="392" spans="1:9" ht="12.95" customHeight="1" x14ac:dyDescent="0.3">
      <c r="A392" s="79"/>
      <c r="B392" s="80"/>
      <c r="C392" s="170" t="s">
        <v>387</v>
      </c>
      <c r="D392" s="195">
        <f>D393</f>
        <v>50000</v>
      </c>
      <c r="E392" s="219">
        <f t="shared" si="19"/>
        <v>0</v>
      </c>
      <c r="F392" s="195">
        <f>F393</f>
        <v>50000</v>
      </c>
      <c r="G392" s="350">
        <f t="shared" si="18"/>
        <v>100</v>
      </c>
      <c r="H392" s="30"/>
      <c r="I392" s="30"/>
    </row>
    <row r="393" spans="1:9" ht="12.95" customHeight="1" x14ac:dyDescent="0.3">
      <c r="A393" s="275"/>
      <c r="B393" s="243" t="s">
        <v>12</v>
      </c>
      <c r="C393" s="244" t="s">
        <v>100</v>
      </c>
      <c r="D393" s="196">
        <f>D394</f>
        <v>50000</v>
      </c>
      <c r="E393" s="232">
        <f t="shared" si="19"/>
        <v>0</v>
      </c>
      <c r="F393" s="196">
        <f>F394</f>
        <v>50000</v>
      </c>
      <c r="G393" s="354">
        <f t="shared" si="18"/>
        <v>100</v>
      </c>
      <c r="H393" s="30"/>
      <c r="I393" s="30"/>
    </row>
    <row r="394" spans="1:9" ht="12.95" customHeight="1" x14ac:dyDescent="0.3">
      <c r="A394" s="207"/>
      <c r="B394" s="198" t="s">
        <v>109</v>
      </c>
      <c r="C394" s="199" t="s">
        <v>110</v>
      </c>
      <c r="D394" s="201">
        <f>D395</f>
        <v>50000</v>
      </c>
      <c r="E394" s="234">
        <f t="shared" si="19"/>
        <v>0</v>
      </c>
      <c r="F394" s="201">
        <f>F395</f>
        <v>50000</v>
      </c>
      <c r="G394" s="353">
        <f t="shared" si="18"/>
        <v>100</v>
      </c>
      <c r="H394" s="30"/>
      <c r="I394" s="30"/>
    </row>
    <row r="395" spans="1:9" ht="12.95" customHeight="1" x14ac:dyDescent="0.3">
      <c r="A395" s="202"/>
      <c r="B395" s="203" t="s">
        <v>119</v>
      </c>
      <c r="C395" s="204" t="s">
        <v>120</v>
      </c>
      <c r="D395" s="206">
        <v>50000</v>
      </c>
      <c r="E395" s="206">
        <f t="shared" si="19"/>
        <v>0</v>
      </c>
      <c r="F395" s="206">
        <v>50000</v>
      </c>
      <c r="G395" s="352">
        <f t="shared" si="18"/>
        <v>100</v>
      </c>
      <c r="H395" s="30"/>
      <c r="I395" s="30"/>
    </row>
    <row r="396" spans="1:9" ht="12.95" customHeight="1" x14ac:dyDescent="0.3">
      <c r="A396" s="182"/>
      <c r="B396" s="183"/>
      <c r="C396" s="64"/>
      <c r="D396" s="180"/>
      <c r="E396" s="219">
        <f t="shared" si="19"/>
        <v>0</v>
      </c>
      <c r="F396" s="180"/>
      <c r="G396" s="350"/>
      <c r="H396" s="30"/>
      <c r="I396" s="30"/>
    </row>
    <row r="397" spans="1:9" ht="12.95" customHeight="1" x14ac:dyDescent="0.3">
      <c r="A397" s="208"/>
      <c r="B397" s="209"/>
      <c r="C397" s="210" t="s">
        <v>388</v>
      </c>
      <c r="D397" s="194">
        <f>D398</f>
        <v>600000</v>
      </c>
      <c r="E397" s="228">
        <f t="shared" si="19"/>
        <v>-466120</v>
      </c>
      <c r="F397" s="194">
        <f>F398</f>
        <v>133880</v>
      </c>
      <c r="G397" s="355">
        <f t="shared" si="18"/>
        <v>22.313333333333333</v>
      </c>
      <c r="H397" s="30"/>
      <c r="I397" s="30"/>
    </row>
    <row r="398" spans="1:9" ht="12.95" customHeight="1" x14ac:dyDescent="0.3">
      <c r="A398" s="182"/>
      <c r="B398" s="183"/>
      <c r="C398" s="184" t="s">
        <v>389</v>
      </c>
      <c r="D398" s="195">
        <f>D399</f>
        <v>600000</v>
      </c>
      <c r="E398" s="219">
        <f t="shared" si="19"/>
        <v>-466120</v>
      </c>
      <c r="F398" s="195">
        <f>F399</f>
        <v>133880</v>
      </c>
      <c r="G398" s="350">
        <f t="shared" si="18"/>
        <v>22.313333333333333</v>
      </c>
      <c r="H398" s="30"/>
      <c r="I398" s="30"/>
    </row>
    <row r="399" spans="1:9" ht="12.95" customHeight="1" x14ac:dyDescent="0.3">
      <c r="A399" s="229"/>
      <c r="B399" s="243" t="s">
        <v>12</v>
      </c>
      <c r="C399" s="244" t="s">
        <v>100</v>
      </c>
      <c r="D399" s="196">
        <f>D400</f>
        <v>600000</v>
      </c>
      <c r="E399" s="232">
        <f t="shared" si="19"/>
        <v>-466120</v>
      </c>
      <c r="F399" s="196">
        <f>F400</f>
        <v>133880</v>
      </c>
      <c r="G399" s="354">
        <f t="shared" si="18"/>
        <v>22.313333333333333</v>
      </c>
      <c r="H399" s="30"/>
      <c r="I399" s="30"/>
    </row>
    <row r="400" spans="1:9" ht="12.95" customHeight="1" x14ac:dyDescent="0.3">
      <c r="A400" s="207"/>
      <c r="B400" s="198" t="s">
        <v>109</v>
      </c>
      <c r="C400" s="199" t="s">
        <v>110</v>
      </c>
      <c r="D400" s="201">
        <f>D401</f>
        <v>600000</v>
      </c>
      <c r="E400" s="234">
        <f t="shared" si="19"/>
        <v>-466120</v>
      </c>
      <c r="F400" s="201">
        <f>F401</f>
        <v>133880</v>
      </c>
      <c r="G400" s="353">
        <f t="shared" si="18"/>
        <v>22.313333333333333</v>
      </c>
      <c r="H400" s="30"/>
      <c r="I400" s="30"/>
    </row>
    <row r="401" spans="1:9" ht="12.95" customHeight="1" x14ac:dyDescent="0.3">
      <c r="A401" s="202">
        <v>18</v>
      </c>
      <c r="B401" s="203" t="s">
        <v>115</v>
      </c>
      <c r="C401" s="204" t="s">
        <v>116</v>
      </c>
      <c r="D401" s="206">
        <v>600000</v>
      </c>
      <c r="E401" s="206">
        <f t="shared" si="19"/>
        <v>-466120</v>
      </c>
      <c r="F401" s="206">
        <v>133880</v>
      </c>
      <c r="G401" s="352">
        <f t="shared" si="18"/>
        <v>22.313333333333333</v>
      </c>
      <c r="H401" s="30"/>
      <c r="I401" s="30"/>
    </row>
    <row r="402" spans="1:9" ht="12.95" customHeight="1" x14ac:dyDescent="0.3">
      <c r="A402" s="216"/>
      <c r="B402" s="217"/>
      <c r="C402" s="218"/>
      <c r="D402" s="219"/>
      <c r="E402" s="219">
        <f t="shared" si="19"/>
        <v>0</v>
      </c>
      <c r="F402" s="219"/>
      <c r="G402" s="350"/>
      <c r="H402" s="30"/>
      <c r="I402" s="30"/>
    </row>
    <row r="403" spans="1:9" ht="12.95" customHeight="1" x14ac:dyDescent="0.3">
      <c r="A403" s="208"/>
      <c r="B403" s="209"/>
      <c r="C403" s="210" t="s">
        <v>446</v>
      </c>
      <c r="D403" s="194">
        <f>D404</f>
        <v>136558</v>
      </c>
      <c r="E403" s="228">
        <f t="shared" si="19"/>
        <v>-2000</v>
      </c>
      <c r="F403" s="194">
        <f>F404</f>
        <v>134558</v>
      </c>
      <c r="G403" s="355">
        <f t="shared" si="18"/>
        <v>98.535420846819662</v>
      </c>
      <c r="H403" s="30"/>
      <c r="I403" s="30"/>
    </row>
    <row r="404" spans="1:9" ht="12.95" customHeight="1" x14ac:dyDescent="0.3">
      <c r="A404" s="216"/>
      <c r="B404" s="217"/>
      <c r="C404" s="223" t="s">
        <v>447</v>
      </c>
      <c r="D404" s="256">
        <f>D405+D408</f>
        <v>136558</v>
      </c>
      <c r="E404" s="219">
        <f t="shared" si="19"/>
        <v>-2000</v>
      </c>
      <c r="F404" s="256">
        <f>F405+F408</f>
        <v>134558</v>
      </c>
      <c r="G404" s="350">
        <f t="shared" si="18"/>
        <v>98.535420846819662</v>
      </c>
      <c r="H404" s="30"/>
      <c r="I404" s="30"/>
    </row>
    <row r="405" spans="1:9" ht="12.95" customHeight="1" x14ac:dyDescent="0.3">
      <c r="A405" s="229"/>
      <c r="B405" s="243" t="s">
        <v>12</v>
      </c>
      <c r="C405" s="244" t="s">
        <v>100</v>
      </c>
      <c r="D405" s="196">
        <f>D406</f>
        <v>25000</v>
      </c>
      <c r="E405" s="232">
        <f t="shared" si="19"/>
        <v>-2000</v>
      </c>
      <c r="F405" s="196">
        <f>F406</f>
        <v>23000</v>
      </c>
      <c r="G405" s="354">
        <f t="shared" si="18"/>
        <v>92</v>
      </c>
      <c r="H405" s="30"/>
      <c r="I405" s="30"/>
    </row>
    <row r="406" spans="1:9" ht="12.95" customHeight="1" x14ac:dyDescent="0.3">
      <c r="A406" s="207"/>
      <c r="B406" s="198" t="s">
        <v>109</v>
      </c>
      <c r="C406" s="199" t="s">
        <v>110</v>
      </c>
      <c r="D406" s="201">
        <f>D407</f>
        <v>25000</v>
      </c>
      <c r="E406" s="234">
        <f t="shared" si="19"/>
        <v>-2000</v>
      </c>
      <c r="F406" s="201">
        <f>F407</f>
        <v>23000</v>
      </c>
      <c r="G406" s="353">
        <f t="shared" si="18"/>
        <v>92</v>
      </c>
      <c r="H406" s="30"/>
      <c r="I406" s="30"/>
    </row>
    <row r="407" spans="1:9" ht="12.95" customHeight="1" x14ac:dyDescent="0.3">
      <c r="A407" s="202"/>
      <c r="B407" s="203" t="s">
        <v>115</v>
      </c>
      <c r="C407" s="204" t="s">
        <v>116</v>
      </c>
      <c r="D407" s="206">
        <v>25000</v>
      </c>
      <c r="E407" s="206">
        <f t="shared" si="19"/>
        <v>-2000</v>
      </c>
      <c r="F407" s="206">
        <v>23000</v>
      </c>
      <c r="G407" s="352">
        <f t="shared" si="18"/>
        <v>92</v>
      </c>
      <c r="H407" s="30"/>
      <c r="I407" s="30"/>
    </row>
    <row r="408" spans="1:9" ht="12.95" customHeight="1" x14ac:dyDescent="0.3">
      <c r="A408" s="229"/>
      <c r="B408" s="243" t="s">
        <v>14</v>
      </c>
      <c r="C408" s="244" t="s">
        <v>146</v>
      </c>
      <c r="D408" s="196">
        <f>D409</f>
        <v>111558</v>
      </c>
      <c r="E408" s="232">
        <f t="shared" si="19"/>
        <v>0</v>
      </c>
      <c r="F408" s="196">
        <f>F409</f>
        <v>111558</v>
      </c>
      <c r="G408" s="354">
        <f t="shared" si="18"/>
        <v>100</v>
      </c>
      <c r="H408" s="30"/>
      <c r="I408" s="30"/>
    </row>
    <row r="409" spans="1:9" ht="12.95" customHeight="1" x14ac:dyDescent="0.3">
      <c r="A409" s="207"/>
      <c r="B409" s="198" t="s">
        <v>88</v>
      </c>
      <c r="C409" s="199" t="s">
        <v>151</v>
      </c>
      <c r="D409" s="201">
        <f>D410</f>
        <v>111558</v>
      </c>
      <c r="E409" s="234">
        <f t="shared" si="19"/>
        <v>0</v>
      </c>
      <c r="F409" s="201">
        <f>F410</f>
        <v>111558</v>
      </c>
      <c r="G409" s="353">
        <f t="shared" si="18"/>
        <v>100</v>
      </c>
      <c r="H409" s="30"/>
      <c r="I409" s="30"/>
    </row>
    <row r="410" spans="1:9" ht="12.95" customHeight="1" x14ac:dyDescent="0.3">
      <c r="A410" s="202"/>
      <c r="B410" s="203" t="s">
        <v>154</v>
      </c>
      <c r="C410" s="204" t="s">
        <v>155</v>
      </c>
      <c r="D410" s="206">
        <v>111558</v>
      </c>
      <c r="E410" s="206">
        <f t="shared" si="19"/>
        <v>0</v>
      </c>
      <c r="F410" s="206">
        <v>111558</v>
      </c>
      <c r="G410" s="352">
        <f t="shared" si="18"/>
        <v>100</v>
      </c>
      <c r="H410" s="30"/>
      <c r="I410" s="30"/>
    </row>
    <row r="411" spans="1:9" ht="12.95" customHeight="1" x14ac:dyDescent="0.3">
      <c r="A411" s="69"/>
      <c r="B411" s="59"/>
      <c r="C411" s="60"/>
      <c r="D411" s="180"/>
      <c r="E411" s="180"/>
      <c r="F411" s="180"/>
      <c r="G411" s="350"/>
      <c r="H411" s="30"/>
      <c r="I411" s="30"/>
    </row>
    <row r="412" spans="1:9" ht="12.95" customHeight="1" x14ac:dyDescent="0.3">
      <c r="A412" s="224"/>
      <c r="B412" s="225" t="s">
        <v>241</v>
      </c>
      <c r="C412" s="226"/>
      <c r="D412" s="255">
        <f>D417</f>
        <v>1041216</v>
      </c>
      <c r="E412" s="227">
        <f>F412-D412</f>
        <v>6650</v>
      </c>
      <c r="F412" s="255">
        <f>F417</f>
        <v>1047866</v>
      </c>
      <c r="G412" s="351">
        <f>F412/D412*100</f>
        <v>100.63867631692176</v>
      </c>
      <c r="H412" s="30"/>
      <c r="I412" s="30"/>
    </row>
    <row r="413" spans="1:9" ht="12.95" customHeight="1" x14ac:dyDescent="0.3">
      <c r="A413" s="172"/>
      <c r="B413" s="171"/>
      <c r="C413" s="170" t="s">
        <v>226</v>
      </c>
      <c r="D413" s="180"/>
      <c r="E413" s="219">
        <f t="shared" ref="E413:E423" si="20">F413-D413</f>
        <v>0</v>
      </c>
      <c r="F413" s="180"/>
      <c r="G413" s="350"/>
      <c r="H413" s="30"/>
      <c r="I413" s="30"/>
    </row>
    <row r="414" spans="1:9" ht="12.95" customHeight="1" x14ac:dyDescent="0.3">
      <c r="A414" s="172"/>
      <c r="B414" s="80" t="s">
        <v>82</v>
      </c>
      <c r="C414" s="170" t="s">
        <v>83</v>
      </c>
      <c r="D414" s="180">
        <v>437524</v>
      </c>
      <c r="E414" s="219">
        <f t="shared" si="20"/>
        <v>6650</v>
      </c>
      <c r="F414" s="180">
        <v>444174</v>
      </c>
      <c r="G414" s="350">
        <f t="shared" ref="G414:G423" si="21">F414/D414*100</f>
        <v>101.51991662171676</v>
      </c>
      <c r="H414" s="30"/>
      <c r="I414" s="30"/>
    </row>
    <row r="415" spans="1:9" ht="12.95" customHeight="1" x14ac:dyDescent="0.3">
      <c r="A415" s="172"/>
      <c r="B415" s="80" t="s">
        <v>273</v>
      </c>
      <c r="C415" s="170" t="s">
        <v>274</v>
      </c>
      <c r="D415" s="180">
        <v>603692</v>
      </c>
      <c r="E415" s="219">
        <f t="shared" si="20"/>
        <v>0</v>
      </c>
      <c r="F415" s="180">
        <v>603692</v>
      </c>
      <c r="G415" s="350">
        <f t="shared" si="21"/>
        <v>100</v>
      </c>
      <c r="H415" s="30"/>
      <c r="I415" s="30"/>
    </row>
    <row r="416" spans="1:9" ht="12.95" customHeight="1" x14ac:dyDescent="0.3">
      <c r="A416" s="172"/>
      <c r="B416" s="171"/>
      <c r="C416" s="105"/>
      <c r="D416" s="180"/>
      <c r="E416" s="219">
        <f t="shared" si="20"/>
        <v>0</v>
      </c>
      <c r="F416" s="180"/>
      <c r="G416" s="350"/>
      <c r="H416" s="30"/>
      <c r="I416" s="30"/>
    </row>
    <row r="417" spans="1:9" ht="12.95" customHeight="1" x14ac:dyDescent="0.3">
      <c r="A417" s="208"/>
      <c r="B417" s="209"/>
      <c r="C417" s="210" t="s">
        <v>390</v>
      </c>
      <c r="D417" s="194">
        <f>D418</f>
        <v>1041216</v>
      </c>
      <c r="E417" s="228">
        <f t="shared" si="20"/>
        <v>6650</v>
      </c>
      <c r="F417" s="194">
        <f>F418</f>
        <v>1047866</v>
      </c>
      <c r="G417" s="355">
        <f t="shared" si="21"/>
        <v>100.63867631692176</v>
      </c>
      <c r="H417" s="30"/>
      <c r="I417" s="30"/>
    </row>
    <row r="418" spans="1:9" ht="12.95" customHeight="1" x14ac:dyDescent="0.3">
      <c r="A418" s="69"/>
      <c r="B418" s="169"/>
      <c r="C418" s="60" t="s">
        <v>391</v>
      </c>
      <c r="D418" s="195">
        <f>D419</f>
        <v>1041216</v>
      </c>
      <c r="E418" s="219">
        <f t="shared" si="20"/>
        <v>6650</v>
      </c>
      <c r="F418" s="195">
        <f>F419</f>
        <v>1047866</v>
      </c>
      <c r="G418" s="350">
        <f t="shared" si="21"/>
        <v>100.63867631692176</v>
      </c>
      <c r="H418" s="30"/>
      <c r="I418" s="30"/>
    </row>
    <row r="419" spans="1:9" ht="12.95" customHeight="1" x14ac:dyDescent="0.3">
      <c r="A419" s="231"/>
      <c r="B419" s="276" t="s">
        <v>12</v>
      </c>
      <c r="C419" s="244" t="s">
        <v>100</v>
      </c>
      <c r="D419" s="196">
        <f>D420+D422</f>
        <v>1041216</v>
      </c>
      <c r="E419" s="232">
        <f t="shared" si="20"/>
        <v>6650</v>
      </c>
      <c r="F419" s="196">
        <f>F420+F422</f>
        <v>1047866</v>
      </c>
      <c r="G419" s="354">
        <f t="shared" si="21"/>
        <v>100.63867631692176</v>
      </c>
      <c r="H419" s="30"/>
      <c r="I419" s="30"/>
    </row>
    <row r="420" spans="1:9" ht="12.95" customHeight="1" x14ac:dyDescent="0.3">
      <c r="A420" s="197"/>
      <c r="B420" s="277" t="s">
        <v>130</v>
      </c>
      <c r="C420" s="199" t="s">
        <v>91</v>
      </c>
      <c r="D420" s="201">
        <f>D421</f>
        <v>1033216</v>
      </c>
      <c r="E420" s="234">
        <f t="shared" si="20"/>
        <v>6650</v>
      </c>
      <c r="F420" s="201">
        <f>F421</f>
        <v>1039866</v>
      </c>
      <c r="G420" s="353">
        <f t="shared" si="21"/>
        <v>100.6436214692765</v>
      </c>
      <c r="H420" s="30"/>
      <c r="I420" s="30"/>
    </row>
    <row r="421" spans="1:9" ht="12.95" customHeight="1" x14ac:dyDescent="0.3">
      <c r="A421" s="202">
        <v>20</v>
      </c>
      <c r="B421" s="278" t="s">
        <v>131</v>
      </c>
      <c r="C421" s="204" t="s">
        <v>275</v>
      </c>
      <c r="D421" s="206">
        <v>1033216</v>
      </c>
      <c r="E421" s="206">
        <f t="shared" si="20"/>
        <v>6650</v>
      </c>
      <c r="F421" s="206">
        <v>1039866</v>
      </c>
      <c r="G421" s="352">
        <f t="shared" si="21"/>
        <v>100.6436214692765</v>
      </c>
      <c r="H421" s="30"/>
      <c r="I421" s="30"/>
    </row>
    <row r="422" spans="1:9" ht="12.95" customHeight="1" x14ac:dyDescent="0.3">
      <c r="A422" s="197"/>
      <c r="B422" s="277" t="s">
        <v>139</v>
      </c>
      <c r="C422" s="199" t="s">
        <v>140</v>
      </c>
      <c r="D422" s="201">
        <f>D423</f>
        <v>8000</v>
      </c>
      <c r="E422" s="234">
        <f t="shared" si="20"/>
        <v>0</v>
      </c>
      <c r="F422" s="201">
        <f>F423</f>
        <v>8000</v>
      </c>
      <c r="G422" s="353">
        <f t="shared" si="21"/>
        <v>100</v>
      </c>
      <c r="H422" s="30"/>
      <c r="I422" s="30"/>
    </row>
    <row r="423" spans="1:9" ht="12.95" customHeight="1" x14ac:dyDescent="0.3">
      <c r="A423" s="202">
        <v>21</v>
      </c>
      <c r="B423" s="278" t="s">
        <v>141</v>
      </c>
      <c r="C423" s="204" t="s">
        <v>237</v>
      </c>
      <c r="D423" s="206">
        <v>8000</v>
      </c>
      <c r="E423" s="206">
        <f t="shared" si="20"/>
        <v>0</v>
      </c>
      <c r="F423" s="206">
        <v>8000</v>
      </c>
      <c r="G423" s="352">
        <f t="shared" si="21"/>
        <v>100</v>
      </c>
      <c r="H423" s="30"/>
      <c r="I423" s="30"/>
    </row>
    <row r="424" spans="1:9" ht="12.95" customHeight="1" x14ac:dyDescent="0.3">
      <c r="A424" s="69"/>
      <c r="B424" s="59"/>
      <c r="C424" s="60"/>
      <c r="D424" s="180"/>
      <c r="E424" s="180"/>
      <c r="F424" s="180"/>
      <c r="G424" s="350"/>
      <c r="H424" s="30"/>
      <c r="I424" s="30"/>
    </row>
    <row r="425" spans="1:9" ht="12.95" customHeight="1" x14ac:dyDescent="0.3">
      <c r="A425" s="268"/>
      <c r="B425" s="225" t="s">
        <v>242</v>
      </c>
      <c r="C425" s="269"/>
      <c r="D425" s="255">
        <f>D436+D470+D492</f>
        <v>8163670</v>
      </c>
      <c r="E425" s="227">
        <f>F425-D425</f>
        <v>-1550437</v>
      </c>
      <c r="F425" s="255">
        <f>F436+F470+F492</f>
        <v>6613233</v>
      </c>
      <c r="G425" s="351">
        <f>F425/D425*100</f>
        <v>81.00808827402382</v>
      </c>
      <c r="H425" s="30"/>
      <c r="I425" s="30"/>
    </row>
    <row r="426" spans="1:9" ht="12.95" customHeight="1" x14ac:dyDescent="0.3">
      <c r="A426" s="79"/>
      <c r="B426" s="171"/>
      <c r="C426" s="170" t="s">
        <v>228</v>
      </c>
      <c r="D426" s="180"/>
      <c r="E426" s="219">
        <f t="shared" ref="E426:E490" si="22">F426-D426</f>
        <v>0</v>
      </c>
      <c r="F426" s="180"/>
      <c r="G426" s="350"/>
      <c r="H426" s="30"/>
      <c r="I426" s="30"/>
    </row>
    <row r="427" spans="1:9" ht="12.95" customHeight="1" x14ac:dyDescent="0.3">
      <c r="A427" s="79"/>
      <c r="B427" s="80" t="s">
        <v>82</v>
      </c>
      <c r="C427" s="170" t="s">
        <v>83</v>
      </c>
      <c r="D427" s="180">
        <v>2526178</v>
      </c>
      <c r="E427" s="219">
        <f t="shared" si="22"/>
        <v>664555</v>
      </c>
      <c r="F427" s="180">
        <v>3190733</v>
      </c>
      <c r="G427" s="350">
        <f t="shared" ref="G427:G490" si="23">F427/D427*100</f>
        <v>126.30673689660823</v>
      </c>
      <c r="H427" s="30"/>
      <c r="I427" s="30"/>
    </row>
    <row r="428" spans="1:9" ht="12.95" customHeight="1" x14ac:dyDescent="0.3">
      <c r="A428" s="79"/>
      <c r="B428" s="80" t="s">
        <v>375</v>
      </c>
      <c r="C428" s="170" t="s">
        <v>450</v>
      </c>
      <c r="D428" s="180">
        <v>191000</v>
      </c>
      <c r="E428" s="219">
        <f t="shared" si="22"/>
        <v>-191000</v>
      </c>
      <c r="F428" s="180">
        <v>0</v>
      </c>
      <c r="G428" s="350">
        <f t="shared" si="23"/>
        <v>0</v>
      </c>
      <c r="H428" s="30"/>
      <c r="I428" s="30"/>
    </row>
    <row r="429" spans="1:9" ht="12.95" customHeight="1" x14ac:dyDescent="0.3">
      <c r="A429" s="79"/>
      <c r="B429" s="80" t="s">
        <v>86</v>
      </c>
      <c r="C429" s="170" t="s">
        <v>229</v>
      </c>
      <c r="D429" s="180">
        <v>50000</v>
      </c>
      <c r="E429" s="219">
        <f t="shared" si="22"/>
        <v>10000</v>
      </c>
      <c r="F429" s="180">
        <v>60000</v>
      </c>
      <c r="G429" s="350">
        <f t="shared" si="23"/>
        <v>120</v>
      </c>
      <c r="H429" s="30"/>
      <c r="I429" s="30"/>
    </row>
    <row r="430" spans="1:9" ht="12.95" customHeight="1" x14ac:dyDescent="0.3">
      <c r="A430" s="79"/>
      <c r="B430" s="80" t="s">
        <v>88</v>
      </c>
      <c r="C430" s="170" t="s">
        <v>227</v>
      </c>
      <c r="D430" s="180">
        <v>2665000</v>
      </c>
      <c r="E430" s="219">
        <f t="shared" si="22"/>
        <v>-385000</v>
      </c>
      <c r="F430" s="180">
        <f>800000+50000+1430000</f>
        <v>2280000</v>
      </c>
      <c r="G430" s="350">
        <f t="shared" si="23"/>
        <v>85.553470919324582</v>
      </c>
      <c r="H430" s="30"/>
      <c r="I430" s="30"/>
    </row>
    <row r="431" spans="1:9" ht="12.95" customHeight="1" x14ac:dyDescent="0.3">
      <c r="A431" s="79"/>
      <c r="B431" s="80" t="s">
        <v>92</v>
      </c>
      <c r="C431" s="170" t="s">
        <v>93</v>
      </c>
      <c r="D431" s="180">
        <v>479000</v>
      </c>
      <c r="E431" s="219">
        <f t="shared" si="22"/>
        <v>-346500</v>
      </c>
      <c r="F431" s="180">
        <v>132500</v>
      </c>
      <c r="G431" s="350">
        <f t="shared" si="23"/>
        <v>27.661795407098122</v>
      </c>
      <c r="H431" s="356"/>
      <c r="I431" s="30"/>
    </row>
    <row r="432" spans="1:9" ht="12.95" customHeight="1" x14ac:dyDescent="0.3">
      <c r="A432" s="79"/>
      <c r="B432" s="80" t="s">
        <v>210</v>
      </c>
      <c r="C432" s="170" t="s">
        <v>282</v>
      </c>
      <c r="D432" s="180">
        <v>10000</v>
      </c>
      <c r="E432" s="219">
        <f t="shared" si="22"/>
        <v>-10000</v>
      </c>
      <c r="F432" s="180">
        <v>0</v>
      </c>
      <c r="G432" s="350">
        <f t="shared" si="23"/>
        <v>0</v>
      </c>
      <c r="H432" s="30"/>
      <c r="I432" s="30"/>
    </row>
    <row r="433" spans="1:9" ht="12.95" customHeight="1" x14ac:dyDescent="0.3">
      <c r="A433" s="79"/>
      <c r="B433" s="80" t="s">
        <v>277</v>
      </c>
      <c r="C433" s="170" t="s">
        <v>278</v>
      </c>
      <c r="D433" s="180">
        <v>642492</v>
      </c>
      <c r="E433" s="219">
        <f t="shared" si="22"/>
        <v>-642492</v>
      </c>
      <c r="F433" s="180">
        <v>0</v>
      </c>
      <c r="G433" s="350">
        <f t="shared" si="23"/>
        <v>0</v>
      </c>
      <c r="H433" s="30"/>
      <c r="I433" s="30"/>
    </row>
    <row r="434" spans="1:9" ht="12.95" customHeight="1" x14ac:dyDescent="0.3">
      <c r="A434" s="79"/>
      <c r="B434" s="80" t="s">
        <v>72</v>
      </c>
      <c r="C434" s="170" t="s">
        <v>230</v>
      </c>
      <c r="D434" s="180">
        <v>1600000</v>
      </c>
      <c r="E434" s="219">
        <f t="shared" si="22"/>
        <v>-650000</v>
      </c>
      <c r="F434" s="180">
        <v>950000</v>
      </c>
      <c r="G434" s="350">
        <f t="shared" si="23"/>
        <v>59.375</v>
      </c>
      <c r="H434" s="30"/>
      <c r="I434" s="30"/>
    </row>
    <row r="435" spans="1:9" ht="12.95" customHeight="1" x14ac:dyDescent="0.3">
      <c r="A435" s="79"/>
      <c r="B435" s="171"/>
      <c r="C435" s="105"/>
      <c r="D435" s="180"/>
      <c r="E435" s="219">
        <f t="shared" si="22"/>
        <v>0</v>
      </c>
      <c r="F435" s="180"/>
      <c r="G435" s="350"/>
      <c r="H435" s="30"/>
      <c r="I435" s="30"/>
    </row>
    <row r="436" spans="1:9" ht="12.95" customHeight="1" x14ac:dyDescent="0.3">
      <c r="A436" s="208"/>
      <c r="B436" s="279"/>
      <c r="C436" s="192" t="s">
        <v>392</v>
      </c>
      <c r="D436" s="194">
        <f>D437+D445+D453+D462</f>
        <v>2705000</v>
      </c>
      <c r="E436" s="228">
        <f t="shared" si="22"/>
        <v>396105</v>
      </c>
      <c r="F436" s="194">
        <f>F437+F445+F453+F462</f>
        <v>3101105</v>
      </c>
      <c r="G436" s="355">
        <f t="shared" si="23"/>
        <v>114.64343807763402</v>
      </c>
      <c r="H436" s="30"/>
      <c r="I436" s="30"/>
    </row>
    <row r="437" spans="1:9" ht="12.95" customHeight="1" x14ac:dyDescent="0.3">
      <c r="A437" s="187"/>
      <c r="B437" s="188"/>
      <c r="C437" s="73" t="s">
        <v>393</v>
      </c>
      <c r="D437" s="195">
        <f>D438</f>
        <v>275000</v>
      </c>
      <c r="E437" s="219">
        <f t="shared" si="22"/>
        <v>-88000</v>
      </c>
      <c r="F437" s="195">
        <f>F438</f>
        <v>187000</v>
      </c>
      <c r="G437" s="350">
        <f t="shared" si="23"/>
        <v>68</v>
      </c>
      <c r="H437" s="30"/>
      <c r="I437" s="30"/>
    </row>
    <row r="438" spans="1:9" ht="12.95" customHeight="1" x14ac:dyDescent="0.3">
      <c r="A438" s="231"/>
      <c r="B438" s="243" t="s">
        <v>12</v>
      </c>
      <c r="C438" s="244" t="s">
        <v>100</v>
      </c>
      <c r="D438" s="196">
        <f>D439+D442</f>
        <v>275000</v>
      </c>
      <c r="E438" s="232">
        <f t="shared" si="22"/>
        <v>-88000</v>
      </c>
      <c r="F438" s="196">
        <f>F439+F442</f>
        <v>187000</v>
      </c>
      <c r="G438" s="354">
        <f t="shared" si="23"/>
        <v>68</v>
      </c>
      <c r="H438" s="30"/>
      <c r="I438" s="30"/>
    </row>
    <row r="439" spans="1:9" ht="12.95" customHeight="1" x14ac:dyDescent="0.3">
      <c r="A439" s="197"/>
      <c r="B439" s="198" t="s">
        <v>109</v>
      </c>
      <c r="C439" s="199" t="s">
        <v>110</v>
      </c>
      <c r="D439" s="201">
        <f>D440+D441</f>
        <v>235000</v>
      </c>
      <c r="E439" s="234">
        <f t="shared" si="22"/>
        <v>-95000</v>
      </c>
      <c r="F439" s="201">
        <f>F440+F441</f>
        <v>140000</v>
      </c>
      <c r="G439" s="353">
        <f t="shared" si="23"/>
        <v>59.574468085106382</v>
      </c>
      <c r="H439" s="30"/>
      <c r="I439" s="30"/>
    </row>
    <row r="440" spans="1:9" ht="12.95" customHeight="1" x14ac:dyDescent="0.3">
      <c r="A440" s="246"/>
      <c r="B440" s="203" t="s">
        <v>113</v>
      </c>
      <c r="C440" s="204" t="s">
        <v>449</v>
      </c>
      <c r="D440" s="206">
        <v>10000</v>
      </c>
      <c r="E440" s="206">
        <f t="shared" si="22"/>
        <v>0</v>
      </c>
      <c r="F440" s="206">
        <v>10000</v>
      </c>
      <c r="G440" s="352">
        <f t="shared" si="23"/>
        <v>100</v>
      </c>
      <c r="H440" s="30"/>
      <c r="I440" s="30"/>
    </row>
    <row r="441" spans="1:9" ht="12.95" customHeight="1" x14ac:dyDescent="0.3">
      <c r="A441" s="202">
        <v>22</v>
      </c>
      <c r="B441" s="203" t="s">
        <v>115</v>
      </c>
      <c r="C441" s="204" t="s">
        <v>116</v>
      </c>
      <c r="D441" s="206">
        <v>225000</v>
      </c>
      <c r="E441" s="206">
        <f t="shared" si="22"/>
        <v>-95000</v>
      </c>
      <c r="F441" s="206">
        <v>130000</v>
      </c>
      <c r="G441" s="352">
        <f t="shared" si="23"/>
        <v>57.777777777777771</v>
      </c>
      <c r="H441" s="30"/>
      <c r="I441" s="30"/>
    </row>
    <row r="442" spans="1:9" ht="12.95" customHeight="1" x14ac:dyDescent="0.3">
      <c r="A442" s="197"/>
      <c r="B442" s="280">
        <v>35</v>
      </c>
      <c r="C442" s="197" t="s">
        <v>243</v>
      </c>
      <c r="D442" s="201">
        <f>D443</f>
        <v>40000</v>
      </c>
      <c r="E442" s="234">
        <f t="shared" si="22"/>
        <v>7000</v>
      </c>
      <c r="F442" s="201">
        <f>F443</f>
        <v>47000</v>
      </c>
      <c r="G442" s="353">
        <f t="shared" si="23"/>
        <v>117.5</v>
      </c>
      <c r="H442" s="30"/>
      <c r="I442" s="30"/>
    </row>
    <row r="443" spans="1:9" ht="12.95" customHeight="1" x14ac:dyDescent="0.3">
      <c r="A443" s="202">
        <v>23</v>
      </c>
      <c r="B443" s="203" t="s">
        <v>128</v>
      </c>
      <c r="C443" s="204" t="s">
        <v>129</v>
      </c>
      <c r="D443" s="206">
        <v>40000</v>
      </c>
      <c r="E443" s="206">
        <f t="shared" si="22"/>
        <v>7000</v>
      </c>
      <c r="F443" s="206">
        <v>47000</v>
      </c>
      <c r="G443" s="352">
        <f t="shared" si="23"/>
        <v>117.5</v>
      </c>
      <c r="H443" s="30"/>
      <c r="I443" s="30"/>
    </row>
    <row r="444" spans="1:9" ht="12.95" customHeight="1" x14ac:dyDescent="0.3">
      <c r="A444" s="182"/>
      <c r="B444" s="183"/>
      <c r="C444" s="64"/>
      <c r="D444" s="180"/>
      <c r="E444" s="219">
        <f t="shared" si="22"/>
        <v>0</v>
      </c>
      <c r="F444" s="180"/>
      <c r="G444" s="350"/>
      <c r="H444" s="30"/>
      <c r="I444" s="30"/>
    </row>
    <row r="445" spans="1:9" ht="12.95" customHeight="1" x14ac:dyDescent="0.3">
      <c r="A445" s="187"/>
      <c r="B445" s="188"/>
      <c r="C445" s="73" t="s">
        <v>394</v>
      </c>
      <c r="D445" s="195">
        <f>D446</f>
        <v>1477500</v>
      </c>
      <c r="E445" s="219">
        <f t="shared" si="22"/>
        <v>607205</v>
      </c>
      <c r="F445" s="195">
        <f>F446</f>
        <v>2084705</v>
      </c>
      <c r="G445" s="350">
        <f t="shared" si="23"/>
        <v>141.09678510998307</v>
      </c>
      <c r="H445" s="30"/>
      <c r="I445" s="30"/>
    </row>
    <row r="446" spans="1:9" ht="12.95" customHeight="1" x14ac:dyDescent="0.3">
      <c r="A446" s="231"/>
      <c r="B446" s="243" t="s">
        <v>12</v>
      </c>
      <c r="C446" s="244" t="s">
        <v>100</v>
      </c>
      <c r="D446" s="196">
        <f>D447+D450</f>
        <v>1477500</v>
      </c>
      <c r="E446" s="232">
        <f t="shared" si="22"/>
        <v>607205</v>
      </c>
      <c r="F446" s="196">
        <f>F447+F450</f>
        <v>2084705</v>
      </c>
      <c r="G446" s="354">
        <f t="shared" si="23"/>
        <v>141.09678510998307</v>
      </c>
      <c r="H446" s="30"/>
      <c r="I446" s="30"/>
    </row>
    <row r="447" spans="1:9" ht="12.95" customHeight="1" x14ac:dyDescent="0.3">
      <c r="A447" s="197"/>
      <c r="B447" s="198" t="s">
        <v>109</v>
      </c>
      <c r="C447" s="199" t="s">
        <v>110</v>
      </c>
      <c r="D447" s="201">
        <f>D448+D449</f>
        <v>1427500</v>
      </c>
      <c r="E447" s="234">
        <f t="shared" si="22"/>
        <v>592500</v>
      </c>
      <c r="F447" s="201">
        <f>F448+F449</f>
        <v>2020000</v>
      </c>
      <c r="G447" s="353">
        <f t="shared" si="23"/>
        <v>141.50612959719791</v>
      </c>
      <c r="H447" s="30"/>
      <c r="I447" s="30"/>
    </row>
    <row r="448" spans="1:9" ht="12.95" customHeight="1" x14ac:dyDescent="0.3">
      <c r="A448" s="202">
        <v>24</v>
      </c>
      <c r="B448" s="203" t="s">
        <v>113</v>
      </c>
      <c r="C448" s="204" t="s">
        <v>114</v>
      </c>
      <c r="D448" s="206">
        <v>100000</v>
      </c>
      <c r="E448" s="206">
        <f t="shared" si="22"/>
        <v>20000</v>
      </c>
      <c r="F448" s="206">
        <v>120000</v>
      </c>
      <c r="G448" s="352">
        <f t="shared" si="23"/>
        <v>120</v>
      </c>
      <c r="H448" s="30"/>
      <c r="I448" s="30"/>
    </row>
    <row r="449" spans="1:9" ht="12.95" customHeight="1" x14ac:dyDescent="0.3">
      <c r="A449" s="202">
        <v>25</v>
      </c>
      <c r="B449" s="203" t="s">
        <v>115</v>
      </c>
      <c r="C449" s="204" t="s">
        <v>116</v>
      </c>
      <c r="D449" s="206">
        <v>1327500</v>
      </c>
      <c r="E449" s="206">
        <f t="shared" si="22"/>
        <v>572500</v>
      </c>
      <c r="F449" s="206">
        <v>1900000</v>
      </c>
      <c r="G449" s="352">
        <f t="shared" si="23"/>
        <v>143.1261770244821</v>
      </c>
      <c r="H449" s="30"/>
      <c r="I449" s="30"/>
    </row>
    <row r="450" spans="1:9" ht="12.95" customHeight="1" x14ac:dyDescent="0.3">
      <c r="A450" s="207"/>
      <c r="B450" s="198" t="s">
        <v>139</v>
      </c>
      <c r="C450" s="199" t="s">
        <v>140</v>
      </c>
      <c r="D450" s="201">
        <f>D451</f>
        <v>50000</v>
      </c>
      <c r="E450" s="234">
        <f t="shared" si="22"/>
        <v>14705</v>
      </c>
      <c r="F450" s="201">
        <f>F451</f>
        <v>64705</v>
      </c>
      <c r="G450" s="353">
        <f t="shared" si="23"/>
        <v>129.41</v>
      </c>
      <c r="H450" s="30"/>
      <c r="I450" s="30"/>
    </row>
    <row r="451" spans="1:9" ht="12.95" customHeight="1" x14ac:dyDescent="0.3">
      <c r="A451" s="202"/>
      <c r="B451" s="203" t="s">
        <v>141</v>
      </c>
      <c r="C451" s="204" t="s">
        <v>237</v>
      </c>
      <c r="D451" s="206">
        <v>50000</v>
      </c>
      <c r="E451" s="206">
        <f t="shared" si="22"/>
        <v>14705</v>
      </c>
      <c r="F451" s="206">
        <v>64705</v>
      </c>
      <c r="G451" s="352">
        <f t="shared" si="23"/>
        <v>129.41</v>
      </c>
      <c r="H451" s="30"/>
      <c r="I451" s="30"/>
    </row>
    <row r="452" spans="1:9" ht="12.95" customHeight="1" x14ac:dyDescent="0.3">
      <c r="A452" s="182"/>
      <c r="B452" s="183"/>
      <c r="C452" s="64"/>
      <c r="D452" s="180"/>
      <c r="E452" s="219">
        <f t="shared" si="22"/>
        <v>0</v>
      </c>
      <c r="F452" s="180"/>
      <c r="G452" s="350"/>
      <c r="H452" s="30"/>
      <c r="I452" s="30"/>
    </row>
    <row r="453" spans="1:9" ht="12.95" customHeight="1" x14ac:dyDescent="0.3">
      <c r="A453" s="187"/>
      <c r="B453" s="188"/>
      <c r="C453" s="73" t="s">
        <v>395</v>
      </c>
      <c r="D453" s="195">
        <f>D454</f>
        <v>452500</v>
      </c>
      <c r="E453" s="219">
        <f t="shared" si="22"/>
        <v>-144100</v>
      </c>
      <c r="F453" s="195">
        <f>F454+F458</f>
        <v>308400</v>
      </c>
      <c r="G453" s="350">
        <f t="shared" si="23"/>
        <v>68.154696132596683</v>
      </c>
      <c r="H453" s="30"/>
      <c r="I453" s="30"/>
    </row>
    <row r="454" spans="1:9" ht="12.95" customHeight="1" x14ac:dyDescent="0.3">
      <c r="A454" s="231"/>
      <c r="B454" s="243" t="s">
        <v>12</v>
      </c>
      <c r="C454" s="244" t="s">
        <v>100</v>
      </c>
      <c r="D454" s="196">
        <f>D455</f>
        <v>452500</v>
      </c>
      <c r="E454" s="232">
        <f t="shared" si="22"/>
        <v>-152500</v>
      </c>
      <c r="F454" s="196">
        <f>F455</f>
        <v>300000</v>
      </c>
      <c r="G454" s="354">
        <f t="shared" si="23"/>
        <v>66.298342541436455</v>
      </c>
      <c r="H454" s="30"/>
      <c r="I454" s="30"/>
    </row>
    <row r="455" spans="1:9" ht="12.95" customHeight="1" x14ac:dyDescent="0.3">
      <c r="A455" s="197"/>
      <c r="B455" s="198" t="s">
        <v>109</v>
      </c>
      <c r="C455" s="199" t="s">
        <v>110</v>
      </c>
      <c r="D455" s="201">
        <f>D456+D457</f>
        <v>452500</v>
      </c>
      <c r="E455" s="234">
        <f t="shared" si="22"/>
        <v>-152500</v>
      </c>
      <c r="F455" s="201">
        <f>F456+F457</f>
        <v>300000</v>
      </c>
      <c r="G455" s="353">
        <f t="shared" si="23"/>
        <v>66.298342541436455</v>
      </c>
      <c r="H455" s="30"/>
      <c r="I455" s="30"/>
    </row>
    <row r="456" spans="1:9" ht="12.95" customHeight="1" x14ac:dyDescent="0.3">
      <c r="A456" s="202">
        <v>26</v>
      </c>
      <c r="B456" s="203" t="s">
        <v>113</v>
      </c>
      <c r="C456" s="204" t="s">
        <v>114</v>
      </c>
      <c r="D456" s="206">
        <v>25000</v>
      </c>
      <c r="E456" s="206">
        <f t="shared" si="22"/>
        <v>-25000</v>
      </c>
      <c r="F456" s="206">
        <v>0</v>
      </c>
      <c r="G456" s="352">
        <f t="shared" si="23"/>
        <v>0</v>
      </c>
      <c r="H456" s="30"/>
      <c r="I456" s="30"/>
    </row>
    <row r="457" spans="1:9" ht="12.95" customHeight="1" x14ac:dyDescent="0.3">
      <c r="A457" s="202">
        <v>27</v>
      </c>
      <c r="B457" s="203" t="s">
        <v>115</v>
      </c>
      <c r="C457" s="204" t="s">
        <v>116</v>
      </c>
      <c r="D457" s="206">
        <v>427500</v>
      </c>
      <c r="E457" s="206">
        <f t="shared" si="22"/>
        <v>-127500</v>
      </c>
      <c r="F457" s="206">
        <v>300000</v>
      </c>
      <c r="G457" s="352">
        <f t="shared" si="23"/>
        <v>70.175438596491219</v>
      </c>
      <c r="H457" s="30"/>
      <c r="I457" s="30"/>
    </row>
    <row r="458" spans="1:9" ht="12.95" customHeight="1" x14ac:dyDescent="0.3">
      <c r="A458" s="229"/>
      <c r="B458" s="243" t="s">
        <v>14</v>
      </c>
      <c r="C458" s="244" t="s">
        <v>146</v>
      </c>
      <c r="D458" s="232">
        <v>0</v>
      </c>
      <c r="E458" s="232">
        <v>8400</v>
      </c>
      <c r="F458" s="232">
        <v>8400</v>
      </c>
      <c r="G458" s="354"/>
      <c r="H458" s="30"/>
      <c r="I458" s="30"/>
    </row>
    <row r="459" spans="1:9" ht="12.95" customHeight="1" x14ac:dyDescent="0.3">
      <c r="A459" s="207"/>
      <c r="B459" s="198" t="s">
        <v>88</v>
      </c>
      <c r="C459" s="199" t="s">
        <v>151</v>
      </c>
      <c r="D459" s="234">
        <v>0</v>
      </c>
      <c r="E459" s="234">
        <v>8400</v>
      </c>
      <c r="F459" s="234">
        <v>8400</v>
      </c>
      <c r="G459" s="353"/>
      <c r="H459" s="30"/>
      <c r="I459" s="30"/>
    </row>
    <row r="460" spans="1:9" ht="12.95" customHeight="1" x14ac:dyDescent="0.3">
      <c r="A460" s="202"/>
      <c r="B460" s="203" t="s">
        <v>154</v>
      </c>
      <c r="C460" s="204" t="s">
        <v>155</v>
      </c>
      <c r="D460" s="206">
        <v>0</v>
      </c>
      <c r="E460" s="206">
        <v>8400</v>
      </c>
      <c r="F460" s="206">
        <v>8400</v>
      </c>
      <c r="G460" s="352"/>
      <c r="H460" s="30"/>
      <c r="I460" s="30"/>
    </row>
    <row r="461" spans="1:9" ht="12.95" customHeight="1" x14ac:dyDescent="0.3">
      <c r="A461" s="182"/>
      <c r="B461" s="183"/>
      <c r="C461" s="64"/>
      <c r="D461" s="180"/>
      <c r="E461" s="219">
        <f t="shared" si="22"/>
        <v>0</v>
      </c>
      <c r="F461" s="180"/>
      <c r="G461" s="350"/>
      <c r="H461" s="30"/>
      <c r="I461" s="30"/>
    </row>
    <row r="462" spans="1:9" ht="12.95" customHeight="1" x14ac:dyDescent="0.3">
      <c r="A462" s="187"/>
      <c r="B462" s="188"/>
      <c r="C462" s="73" t="s">
        <v>396</v>
      </c>
      <c r="D462" s="195">
        <f>D463</f>
        <v>500000</v>
      </c>
      <c r="E462" s="219">
        <f t="shared" si="22"/>
        <v>21000</v>
      </c>
      <c r="F462" s="195">
        <f>F463</f>
        <v>521000</v>
      </c>
      <c r="G462" s="350">
        <f t="shared" si="23"/>
        <v>104.2</v>
      </c>
      <c r="H462" s="30"/>
      <c r="I462" s="30"/>
    </row>
    <row r="463" spans="1:9" ht="12.95" customHeight="1" x14ac:dyDescent="0.3">
      <c r="A463" s="231"/>
      <c r="B463" s="243" t="s">
        <v>12</v>
      </c>
      <c r="C463" s="244" t="s">
        <v>100</v>
      </c>
      <c r="D463" s="196">
        <f>D464+D467</f>
        <v>500000</v>
      </c>
      <c r="E463" s="232">
        <f t="shared" si="22"/>
        <v>21000</v>
      </c>
      <c r="F463" s="196">
        <f>F464+F467</f>
        <v>521000</v>
      </c>
      <c r="G463" s="354">
        <f t="shared" si="23"/>
        <v>104.2</v>
      </c>
      <c r="H463" s="30"/>
      <c r="I463" s="30"/>
    </row>
    <row r="464" spans="1:9" ht="12.95" customHeight="1" x14ac:dyDescent="0.3">
      <c r="A464" s="197"/>
      <c r="B464" s="198" t="s">
        <v>109</v>
      </c>
      <c r="C464" s="199" t="s">
        <v>110</v>
      </c>
      <c r="D464" s="201">
        <f>D465+D466</f>
        <v>499000</v>
      </c>
      <c r="E464" s="234">
        <f t="shared" si="22"/>
        <v>22000</v>
      </c>
      <c r="F464" s="201">
        <f>F465+F466</f>
        <v>521000</v>
      </c>
      <c r="G464" s="353">
        <f t="shared" si="23"/>
        <v>104.40881763527055</v>
      </c>
      <c r="H464" s="30"/>
      <c r="I464" s="30"/>
    </row>
    <row r="465" spans="1:9" ht="12.95" customHeight="1" x14ac:dyDescent="0.3">
      <c r="A465" s="202">
        <v>28</v>
      </c>
      <c r="B465" s="203" t="s">
        <v>113</v>
      </c>
      <c r="C465" s="204" t="s">
        <v>114</v>
      </c>
      <c r="D465" s="206">
        <v>300000</v>
      </c>
      <c r="E465" s="206">
        <f t="shared" si="22"/>
        <v>22000</v>
      </c>
      <c r="F465" s="206">
        <v>322000</v>
      </c>
      <c r="G465" s="352">
        <f t="shared" si="23"/>
        <v>107.33333333333333</v>
      </c>
      <c r="H465" s="30"/>
      <c r="I465" s="30"/>
    </row>
    <row r="466" spans="1:9" ht="12.95" customHeight="1" x14ac:dyDescent="0.3">
      <c r="A466" s="202">
        <v>29</v>
      </c>
      <c r="B466" s="203" t="s">
        <v>115</v>
      </c>
      <c r="C466" s="204" t="s">
        <v>116</v>
      </c>
      <c r="D466" s="206">
        <v>199000</v>
      </c>
      <c r="E466" s="206">
        <f t="shared" si="22"/>
        <v>0</v>
      </c>
      <c r="F466" s="206">
        <v>199000</v>
      </c>
      <c r="G466" s="352">
        <f t="shared" si="23"/>
        <v>100</v>
      </c>
      <c r="H466" s="30"/>
      <c r="I466" s="30"/>
    </row>
    <row r="467" spans="1:9" ht="12.95" customHeight="1" x14ac:dyDescent="0.3">
      <c r="A467" s="207"/>
      <c r="B467" s="198" t="s">
        <v>121</v>
      </c>
      <c r="C467" s="199" t="s">
        <v>122</v>
      </c>
      <c r="D467" s="201">
        <f>D468</f>
        <v>1000</v>
      </c>
      <c r="E467" s="234">
        <f t="shared" si="22"/>
        <v>-1000</v>
      </c>
      <c r="F467" s="201">
        <f>F468</f>
        <v>0</v>
      </c>
      <c r="G467" s="353">
        <f t="shared" si="23"/>
        <v>0</v>
      </c>
      <c r="H467" s="30"/>
      <c r="I467" s="30"/>
    </row>
    <row r="468" spans="1:9" ht="12.95" customHeight="1" x14ac:dyDescent="0.3">
      <c r="A468" s="202">
        <v>30</v>
      </c>
      <c r="B468" s="203" t="s">
        <v>125</v>
      </c>
      <c r="C468" s="204" t="s">
        <v>126</v>
      </c>
      <c r="D468" s="206">
        <v>1000</v>
      </c>
      <c r="E468" s="206">
        <f t="shared" si="22"/>
        <v>-1000</v>
      </c>
      <c r="F468" s="206">
        <v>0</v>
      </c>
      <c r="G468" s="352">
        <f t="shared" si="23"/>
        <v>0</v>
      </c>
      <c r="H468" s="30"/>
      <c r="I468" s="30"/>
    </row>
    <row r="469" spans="1:9" ht="12.95" customHeight="1" x14ac:dyDescent="0.3">
      <c r="A469" s="182"/>
      <c r="B469" s="183"/>
      <c r="C469" s="64"/>
      <c r="D469" s="180"/>
      <c r="E469" s="219">
        <f t="shared" si="22"/>
        <v>0</v>
      </c>
      <c r="F469" s="180"/>
      <c r="G469" s="350"/>
      <c r="H469" s="30"/>
      <c r="I469" s="30"/>
    </row>
    <row r="470" spans="1:9" ht="12.95" customHeight="1" x14ac:dyDescent="0.3">
      <c r="A470" s="208"/>
      <c r="B470" s="209"/>
      <c r="C470" s="210" t="s">
        <v>397</v>
      </c>
      <c r="D470" s="194">
        <f>D471+D476+D482+D487</f>
        <v>523670</v>
      </c>
      <c r="E470" s="228">
        <f t="shared" si="22"/>
        <v>24255</v>
      </c>
      <c r="F470" s="194">
        <f>F471+F476+F482+F487</f>
        <v>547925</v>
      </c>
      <c r="G470" s="355">
        <f t="shared" si="23"/>
        <v>104.63173372543777</v>
      </c>
      <c r="H470" s="30"/>
      <c r="I470" s="30"/>
    </row>
    <row r="471" spans="1:9" ht="12.95" customHeight="1" x14ac:dyDescent="0.3">
      <c r="A471" s="187"/>
      <c r="B471" s="188"/>
      <c r="C471" s="73" t="s">
        <v>398</v>
      </c>
      <c r="D471" s="195">
        <f>D472</f>
        <v>70000</v>
      </c>
      <c r="E471" s="219">
        <f t="shared" si="22"/>
        <v>29101</v>
      </c>
      <c r="F471" s="195">
        <f>F472</f>
        <v>99101</v>
      </c>
      <c r="G471" s="350">
        <f t="shared" si="23"/>
        <v>141.57285714285715</v>
      </c>
      <c r="H471" s="30"/>
      <c r="I471" s="30"/>
    </row>
    <row r="472" spans="1:9" ht="12.95" customHeight="1" x14ac:dyDescent="0.3">
      <c r="A472" s="231"/>
      <c r="B472" s="243" t="s">
        <v>12</v>
      </c>
      <c r="C472" s="244" t="s">
        <v>100</v>
      </c>
      <c r="D472" s="196">
        <f>D473</f>
        <v>70000</v>
      </c>
      <c r="E472" s="232">
        <f t="shared" si="22"/>
        <v>29101</v>
      </c>
      <c r="F472" s="196">
        <f>F473</f>
        <v>99101</v>
      </c>
      <c r="G472" s="354">
        <f t="shared" si="23"/>
        <v>141.57285714285715</v>
      </c>
      <c r="H472" s="30"/>
      <c r="I472" s="30"/>
    </row>
    <row r="473" spans="1:9" ht="12.95" customHeight="1" x14ac:dyDescent="0.3">
      <c r="A473" s="197"/>
      <c r="B473" s="198" t="s">
        <v>109</v>
      </c>
      <c r="C473" s="199" t="s">
        <v>110</v>
      </c>
      <c r="D473" s="201">
        <f>D474</f>
        <v>70000</v>
      </c>
      <c r="E473" s="234">
        <f t="shared" si="22"/>
        <v>29101</v>
      </c>
      <c r="F473" s="201">
        <f>F474</f>
        <v>99101</v>
      </c>
      <c r="G473" s="353">
        <f t="shared" si="23"/>
        <v>141.57285714285715</v>
      </c>
      <c r="H473" s="30"/>
      <c r="I473" s="30"/>
    </row>
    <row r="474" spans="1:9" ht="12.95" customHeight="1" x14ac:dyDescent="0.3">
      <c r="A474" s="202">
        <v>31</v>
      </c>
      <c r="B474" s="203" t="s">
        <v>115</v>
      </c>
      <c r="C474" s="204" t="s">
        <v>116</v>
      </c>
      <c r="D474" s="206">
        <v>70000</v>
      </c>
      <c r="E474" s="206">
        <f t="shared" si="22"/>
        <v>29101</v>
      </c>
      <c r="F474" s="206">
        <v>99101</v>
      </c>
      <c r="G474" s="352">
        <f t="shared" si="23"/>
        <v>141.57285714285715</v>
      </c>
      <c r="H474" s="30"/>
      <c r="I474" s="30"/>
    </row>
    <row r="475" spans="1:9" ht="12.95" customHeight="1" x14ac:dyDescent="0.3">
      <c r="A475" s="182"/>
      <c r="B475" s="183"/>
      <c r="C475" s="64"/>
      <c r="D475" s="180"/>
      <c r="E475" s="219">
        <f t="shared" si="22"/>
        <v>0</v>
      </c>
      <c r="F475" s="180"/>
      <c r="G475" s="350"/>
      <c r="H475" s="30"/>
      <c r="I475" s="30"/>
    </row>
    <row r="476" spans="1:9" ht="12.95" customHeight="1" x14ac:dyDescent="0.3">
      <c r="A476" s="182"/>
      <c r="B476" s="183"/>
      <c r="C476" s="184" t="s">
        <v>399</v>
      </c>
      <c r="D476" s="195">
        <f>D477</f>
        <v>393670</v>
      </c>
      <c r="E476" s="219">
        <f t="shared" si="22"/>
        <v>0</v>
      </c>
      <c r="F476" s="195">
        <f>F477</f>
        <v>393670</v>
      </c>
      <c r="G476" s="350">
        <f t="shared" si="23"/>
        <v>100</v>
      </c>
      <c r="H476" s="30"/>
      <c r="I476" s="30"/>
    </row>
    <row r="477" spans="1:9" ht="12.95" customHeight="1" x14ac:dyDescent="0.3">
      <c r="A477" s="231"/>
      <c r="B477" s="243" t="s">
        <v>12</v>
      </c>
      <c r="C477" s="244" t="s">
        <v>100</v>
      </c>
      <c r="D477" s="196">
        <f>D478</f>
        <v>393670</v>
      </c>
      <c r="E477" s="232">
        <f t="shared" si="22"/>
        <v>0</v>
      </c>
      <c r="F477" s="196">
        <f>F478</f>
        <v>393670</v>
      </c>
      <c r="G477" s="354">
        <f t="shared" si="23"/>
        <v>100</v>
      </c>
      <c r="H477" s="30"/>
      <c r="I477" s="30"/>
    </row>
    <row r="478" spans="1:9" ht="12.95" customHeight="1" x14ac:dyDescent="0.3">
      <c r="A478" s="197"/>
      <c r="B478" s="198" t="s">
        <v>109</v>
      </c>
      <c r="C478" s="199" t="s">
        <v>187</v>
      </c>
      <c r="D478" s="201">
        <f>D479+D480</f>
        <v>393670</v>
      </c>
      <c r="E478" s="234">
        <f t="shared" si="22"/>
        <v>0</v>
      </c>
      <c r="F478" s="201">
        <f>F479+F480</f>
        <v>393670</v>
      </c>
      <c r="G478" s="353">
        <f t="shared" si="23"/>
        <v>100</v>
      </c>
      <c r="H478" s="30"/>
      <c r="I478" s="30"/>
    </row>
    <row r="479" spans="1:9" ht="12.95" customHeight="1" x14ac:dyDescent="0.3">
      <c r="A479" s="202">
        <v>32</v>
      </c>
      <c r="B479" s="203" t="s">
        <v>115</v>
      </c>
      <c r="C479" s="204" t="s">
        <v>116</v>
      </c>
      <c r="D479" s="206">
        <v>320000</v>
      </c>
      <c r="E479" s="206">
        <f t="shared" si="22"/>
        <v>0</v>
      </c>
      <c r="F479" s="206">
        <v>320000</v>
      </c>
      <c r="G479" s="352">
        <f t="shared" si="23"/>
        <v>100</v>
      </c>
      <c r="H479" s="30"/>
      <c r="I479" s="30"/>
    </row>
    <row r="480" spans="1:9" ht="12.95" customHeight="1" x14ac:dyDescent="0.3">
      <c r="A480" s="202"/>
      <c r="B480" s="203" t="s">
        <v>119</v>
      </c>
      <c r="C480" s="204" t="s">
        <v>270</v>
      </c>
      <c r="D480" s="206">
        <v>73670</v>
      </c>
      <c r="E480" s="206">
        <f t="shared" si="22"/>
        <v>0</v>
      </c>
      <c r="F480" s="206">
        <v>73670</v>
      </c>
      <c r="G480" s="352">
        <f t="shared" si="23"/>
        <v>100</v>
      </c>
      <c r="H480" s="30"/>
      <c r="I480" s="30"/>
    </row>
    <row r="481" spans="1:9" ht="12.95" customHeight="1" x14ac:dyDescent="0.3">
      <c r="A481" s="182"/>
      <c r="B481" s="183"/>
      <c r="C481" s="64"/>
      <c r="D481" s="180"/>
      <c r="E481" s="219">
        <f t="shared" si="22"/>
        <v>0</v>
      </c>
      <c r="F481" s="180"/>
      <c r="G481" s="350"/>
      <c r="H481" s="30"/>
      <c r="I481" s="30"/>
    </row>
    <row r="482" spans="1:9" ht="12.95" customHeight="1" x14ac:dyDescent="0.3">
      <c r="A482" s="182"/>
      <c r="B482" s="183"/>
      <c r="C482" s="64" t="s">
        <v>400</v>
      </c>
      <c r="D482" s="195">
        <f>D483</f>
        <v>15000</v>
      </c>
      <c r="E482" s="219">
        <f t="shared" si="22"/>
        <v>-3000</v>
      </c>
      <c r="F482" s="195">
        <f>F483</f>
        <v>12000</v>
      </c>
      <c r="G482" s="350">
        <f t="shared" si="23"/>
        <v>80</v>
      </c>
      <c r="H482" s="30"/>
      <c r="I482" s="30"/>
    </row>
    <row r="483" spans="1:9" ht="12.95" customHeight="1" x14ac:dyDescent="0.3">
      <c r="A483" s="229"/>
      <c r="B483" s="243" t="s">
        <v>12</v>
      </c>
      <c r="C483" s="244" t="s">
        <v>100</v>
      </c>
      <c r="D483" s="196">
        <f>D484</f>
        <v>15000</v>
      </c>
      <c r="E483" s="232">
        <f t="shared" si="22"/>
        <v>-3000</v>
      </c>
      <c r="F483" s="196">
        <f>F484</f>
        <v>12000</v>
      </c>
      <c r="G483" s="354">
        <f t="shared" si="23"/>
        <v>80</v>
      </c>
      <c r="H483" s="30"/>
      <c r="I483" s="30"/>
    </row>
    <row r="484" spans="1:9" ht="12.95" customHeight="1" x14ac:dyDescent="0.3">
      <c r="A484" s="207"/>
      <c r="B484" s="198" t="s">
        <v>109</v>
      </c>
      <c r="C484" s="199" t="s">
        <v>110</v>
      </c>
      <c r="D484" s="201">
        <f>D485</f>
        <v>15000</v>
      </c>
      <c r="E484" s="234">
        <f t="shared" si="22"/>
        <v>-3000</v>
      </c>
      <c r="F484" s="201">
        <f>F485</f>
        <v>12000</v>
      </c>
      <c r="G484" s="353">
        <f t="shared" si="23"/>
        <v>80</v>
      </c>
      <c r="H484" s="30"/>
      <c r="I484" s="30"/>
    </row>
    <row r="485" spans="1:9" ht="12.95" customHeight="1" x14ac:dyDescent="0.3">
      <c r="A485" s="202">
        <v>33</v>
      </c>
      <c r="B485" s="203" t="s">
        <v>115</v>
      </c>
      <c r="C485" s="204" t="s">
        <v>116</v>
      </c>
      <c r="D485" s="206">
        <v>15000</v>
      </c>
      <c r="E485" s="206">
        <f t="shared" si="22"/>
        <v>-3000</v>
      </c>
      <c r="F485" s="206">
        <v>12000</v>
      </c>
      <c r="G485" s="352">
        <f t="shared" si="23"/>
        <v>80</v>
      </c>
      <c r="H485" s="30"/>
      <c r="I485" s="30"/>
    </row>
    <row r="486" spans="1:9" ht="12.95" customHeight="1" x14ac:dyDescent="0.3">
      <c r="A486" s="216"/>
      <c r="B486" s="217"/>
      <c r="C486" s="218"/>
      <c r="D486" s="219"/>
      <c r="E486" s="219">
        <f t="shared" si="22"/>
        <v>0</v>
      </c>
      <c r="F486" s="219"/>
      <c r="G486" s="350"/>
      <c r="H486" s="30"/>
      <c r="I486" s="30"/>
    </row>
    <row r="487" spans="1:9" ht="12.95" customHeight="1" x14ac:dyDescent="0.3">
      <c r="A487" s="216"/>
      <c r="B487" s="217"/>
      <c r="C487" s="218" t="s">
        <v>452</v>
      </c>
      <c r="D487" s="256">
        <f>D488</f>
        <v>45000</v>
      </c>
      <c r="E487" s="219">
        <f t="shared" si="22"/>
        <v>-1846</v>
      </c>
      <c r="F487" s="256">
        <f>F488</f>
        <v>43154</v>
      </c>
      <c r="G487" s="350">
        <f t="shared" si="23"/>
        <v>95.897777777777776</v>
      </c>
      <c r="H487" s="30"/>
      <c r="I487" s="30"/>
    </row>
    <row r="488" spans="1:9" ht="12.95" customHeight="1" x14ac:dyDescent="0.3">
      <c r="A488" s="229"/>
      <c r="B488" s="243" t="s">
        <v>12</v>
      </c>
      <c r="C488" s="244" t="s">
        <v>100</v>
      </c>
      <c r="D488" s="196">
        <f>D489</f>
        <v>45000</v>
      </c>
      <c r="E488" s="232">
        <f t="shared" si="22"/>
        <v>-1846</v>
      </c>
      <c r="F488" s="196">
        <f>F489</f>
        <v>43154</v>
      </c>
      <c r="G488" s="354">
        <f t="shared" si="23"/>
        <v>95.897777777777776</v>
      </c>
      <c r="H488" s="30"/>
      <c r="I488" s="30"/>
    </row>
    <row r="489" spans="1:9" ht="12.95" customHeight="1" x14ac:dyDescent="0.3">
      <c r="A489" s="207"/>
      <c r="B489" s="198" t="s">
        <v>109</v>
      </c>
      <c r="C489" s="199" t="s">
        <v>110</v>
      </c>
      <c r="D489" s="201">
        <f>D490</f>
        <v>45000</v>
      </c>
      <c r="E489" s="234">
        <f t="shared" si="22"/>
        <v>-1846</v>
      </c>
      <c r="F489" s="201">
        <f>F490</f>
        <v>43154</v>
      </c>
      <c r="G489" s="353">
        <f t="shared" si="23"/>
        <v>95.897777777777776</v>
      </c>
      <c r="H489" s="30"/>
      <c r="I489" s="30"/>
    </row>
    <row r="490" spans="1:9" ht="12.95" customHeight="1" x14ac:dyDescent="0.3">
      <c r="A490" s="202"/>
      <c r="B490" s="203" t="s">
        <v>115</v>
      </c>
      <c r="C490" s="204" t="s">
        <v>116</v>
      </c>
      <c r="D490" s="206">
        <v>45000</v>
      </c>
      <c r="E490" s="206">
        <f t="shared" si="22"/>
        <v>-1846</v>
      </c>
      <c r="F490" s="206">
        <v>43154</v>
      </c>
      <c r="G490" s="352">
        <f t="shared" si="23"/>
        <v>95.897777777777776</v>
      </c>
      <c r="H490" s="30"/>
      <c r="I490" s="30"/>
    </row>
    <row r="491" spans="1:9" ht="12.95" customHeight="1" x14ac:dyDescent="0.3">
      <c r="A491" s="216"/>
      <c r="B491" s="217"/>
      <c r="C491" s="218"/>
      <c r="D491" s="219"/>
      <c r="E491" s="219"/>
      <c r="F491" s="219"/>
      <c r="G491" s="350"/>
      <c r="H491" s="30"/>
      <c r="I491" s="30"/>
    </row>
    <row r="492" spans="1:9" ht="12.95" customHeight="1" x14ac:dyDescent="0.3">
      <c r="A492" s="208"/>
      <c r="B492" s="209"/>
      <c r="C492" s="192" t="s">
        <v>401</v>
      </c>
      <c r="D492" s="194">
        <f>D493+D498+D503+D508+D513+D518+D523+D528+D533+D538+D543+D548+D553+D558+D563+D568+D573+D578+D584+D589+D594+D599</f>
        <v>4935000</v>
      </c>
      <c r="E492" s="228">
        <f>F492-D492</f>
        <v>-1970797</v>
      </c>
      <c r="F492" s="194">
        <f>F493+F498+F503+F508+F513+F518+F523+F528+F533+F538+F543+F548+F553+F558+F563+F568+F573+F578+F584+F589+F594+F599</f>
        <v>2964203</v>
      </c>
      <c r="G492" s="355">
        <f>F492/D492*100</f>
        <v>60.064903748733535</v>
      </c>
      <c r="H492" s="30"/>
      <c r="I492" s="30"/>
    </row>
    <row r="493" spans="1:9" ht="12.95" customHeight="1" x14ac:dyDescent="0.3">
      <c r="A493" s="79"/>
      <c r="B493" s="80"/>
      <c r="C493" s="105" t="s">
        <v>402</v>
      </c>
      <c r="D493" s="195">
        <f>D494</f>
        <v>1270000</v>
      </c>
      <c r="E493" s="219">
        <f t="shared" ref="E493:E556" si="24">F493-D493</f>
        <v>-173695</v>
      </c>
      <c r="F493" s="195">
        <f>F494</f>
        <v>1096305</v>
      </c>
      <c r="G493" s="350">
        <f t="shared" ref="G493:G556" si="25">F493/D493*100</f>
        <v>86.323228346456688</v>
      </c>
      <c r="H493" s="30"/>
      <c r="I493" s="30"/>
    </row>
    <row r="494" spans="1:9" ht="12.95" customHeight="1" x14ac:dyDescent="0.3">
      <c r="A494" s="231"/>
      <c r="B494" s="243" t="s">
        <v>12</v>
      </c>
      <c r="C494" s="244" t="s">
        <v>100</v>
      </c>
      <c r="D494" s="196">
        <f>D495</f>
        <v>1270000</v>
      </c>
      <c r="E494" s="232">
        <f t="shared" si="24"/>
        <v>-173695</v>
      </c>
      <c r="F494" s="196">
        <f>F495</f>
        <v>1096305</v>
      </c>
      <c r="G494" s="354">
        <f t="shared" si="25"/>
        <v>86.323228346456688</v>
      </c>
      <c r="H494" s="30"/>
      <c r="I494" s="30"/>
    </row>
    <row r="495" spans="1:9" ht="12.95" customHeight="1" x14ac:dyDescent="0.3">
      <c r="A495" s="197"/>
      <c r="B495" s="198" t="s">
        <v>139</v>
      </c>
      <c r="C495" s="199" t="s">
        <v>140</v>
      </c>
      <c r="D495" s="201">
        <f>D496</f>
        <v>1270000</v>
      </c>
      <c r="E495" s="234">
        <f t="shared" si="24"/>
        <v>-173695</v>
      </c>
      <c r="F495" s="201">
        <f>F496</f>
        <v>1096305</v>
      </c>
      <c r="G495" s="353">
        <f t="shared" si="25"/>
        <v>86.323228346456688</v>
      </c>
      <c r="H495" s="30"/>
      <c r="I495" s="30"/>
    </row>
    <row r="496" spans="1:9" ht="12.95" customHeight="1" x14ac:dyDescent="0.3">
      <c r="A496" s="202">
        <v>35</v>
      </c>
      <c r="B496" s="203" t="s">
        <v>145</v>
      </c>
      <c r="C496" s="204" t="s">
        <v>93</v>
      </c>
      <c r="D496" s="206">
        <v>1270000</v>
      </c>
      <c r="E496" s="206">
        <f t="shared" si="24"/>
        <v>-173695</v>
      </c>
      <c r="F496" s="206">
        <v>1096305</v>
      </c>
      <c r="G496" s="352">
        <f t="shared" si="25"/>
        <v>86.323228346456688</v>
      </c>
      <c r="H496" s="30"/>
      <c r="I496" s="30"/>
    </row>
    <row r="497" spans="1:9" ht="12.95" customHeight="1" x14ac:dyDescent="0.3">
      <c r="A497" s="182"/>
      <c r="B497" s="183"/>
      <c r="C497" s="64"/>
      <c r="D497" s="180"/>
      <c r="E497" s="219">
        <f t="shared" si="24"/>
        <v>0</v>
      </c>
      <c r="F497" s="180"/>
      <c r="G497" s="350"/>
      <c r="H497" s="30"/>
      <c r="I497" s="30"/>
    </row>
    <row r="498" spans="1:9" ht="12.95" customHeight="1" x14ac:dyDescent="0.3">
      <c r="A498" s="182"/>
      <c r="B498" s="183"/>
      <c r="C498" s="64" t="s">
        <v>403</v>
      </c>
      <c r="D498" s="195">
        <f>D499</f>
        <v>100000</v>
      </c>
      <c r="E498" s="219">
        <f t="shared" si="24"/>
        <v>-70869</v>
      </c>
      <c r="F498" s="195">
        <f>F499</f>
        <v>29131</v>
      </c>
      <c r="G498" s="350">
        <f t="shared" si="25"/>
        <v>29.131</v>
      </c>
      <c r="H498" s="30"/>
      <c r="I498" s="30"/>
    </row>
    <row r="499" spans="1:9" ht="12.95" customHeight="1" x14ac:dyDescent="0.3">
      <c r="A499" s="229"/>
      <c r="B499" s="243" t="s">
        <v>14</v>
      </c>
      <c r="C499" s="244" t="s">
        <v>146</v>
      </c>
      <c r="D499" s="196">
        <f>D500</f>
        <v>100000</v>
      </c>
      <c r="E499" s="232">
        <f t="shared" si="24"/>
        <v>-70869</v>
      </c>
      <c r="F499" s="196">
        <f>F500</f>
        <v>29131</v>
      </c>
      <c r="G499" s="354">
        <f t="shared" si="25"/>
        <v>29.131</v>
      </c>
      <c r="H499" s="30"/>
      <c r="I499" s="30"/>
    </row>
    <row r="500" spans="1:9" ht="12.95" customHeight="1" x14ac:dyDescent="0.3">
      <c r="A500" s="207"/>
      <c r="B500" s="198" t="s">
        <v>86</v>
      </c>
      <c r="C500" s="199" t="s">
        <v>244</v>
      </c>
      <c r="D500" s="201">
        <f>D501</f>
        <v>100000</v>
      </c>
      <c r="E500" s="234">
        <f t="shared" si="24"/>
        <v>-70869</v>
      </c>
      <c r="F500" s="201">
        <f>F501</f>
        <v>29131</v>
      </c>
      <c r="G500" s="353">
        <f t="shared" si="25"/>
        <v>29.131</v>
      </c>
      <c r="H500" s="30"/>
      <c r="I500" s="30"/>
    </row>
    <row r="501" spans="1:9" ht="12.95" customHeight="1" x14ac:dyDescent="0.3">
      <c r="A501" s="202">
        <v>36</v>
      </c>
      <c r="B501" s="203" t="s">
        <v>148</v>
      </c>
      <c r="C501" s="204" t="s">
        <v>245</v>
      </c>
      <c r="D501" s="206">
        <v>100000</v>
      </c>
      <c r="E501" s="206">
        <f t="shared" si="24"/>
        <v>-70869</v>
      </c>
      <c r="F501" s="206">
        <v>29131</v>
      </c>
      <c r="G501" s="352">
        <f t="shared" si="25"/>
        <v>29.131</v>
      </c>
      <c r="H501" s="30"/>
      <c r="I501" s="30"/>
    </row>
    <row r="502" spans="1:9" ht="12.95" customHeight="1" x14ac:dyDescent="0.3">
      <c r="A502" s="182"/>
      <c r="B502" s="183"/>
      <c r="C502" s="64"/>
      <c r="D502" s="180"/>
      <c r="E502" s="219">
        <f t="shared" si="24"/>
        <v>0</v>
      </c>
      <c r="F502" s="180"/>
      <c r="G502" s="350"/>
      <c r="H502" s="30"/>
      <c r="I502" s="30"/>
    </row>
    <row r="503" spans="1:9" ht="12.95" customHeight="1" x14ac:dyDescent="0.3">
      <c r="A503" s="182"/>
      <c r="B503" s="183"/>
      <c r="C503" s="64" t="s">
        <v>404</v>
      </c>
      <c r="D503" s="195">
        <f>D504</f>
        <v>10000</v>
      </c>
      <c r="E503" s="219">
        <f t="shared" si="24"/>
        <v>-10000</v>
      </c>
      <c r="F503" s="195">
        <f>F504</f>
        <v>0</v>
      </c>
      <c r="G503" s="350">
        <f t="shared" si="25"/>
        <v>0</v>
      </c>
      <c r="H503" s="30"/>
      <c r="I503" s="30"/>
    </row>
    <row r="504" spans="1:9" ht="12.95" customHeight="1" x14ac:dyDescent="0.3">
      <c r="A504" s="229"/>
      <c r="B504" s="243" t="s">
        <v>14</v>
      </c>
      <c r="C504" s="244" t="s">
        <v>146</v>
      </c>
      <c r="D504" s="196">
        <f>D505</f>
        <v>10000</v>
      </c>
      <c r="E504" s="232">
        <f t="shared" si="24"/>
        <v>-10000</v>
      </c>
      <c r="F504" s="196">
        <f>F505</f>
        <v>0</v>
      </c>
      <c r="G504" s="354">
        <f t="shared" si="25"/>
        <v>0</v>
      </c>
      <c r="H504" s="30"/>
      <c r="I504" s="30"/>
    </row>
    <row r="505" spans="1:9" ht="12.95" customHeight="1" x14ac:dyDescent="0.3">
      <c r="A505" s="207"/>
      <c r="B505" s="198" t="s">
        <v>86</v>
      </c>
      <c r="C505" s="199" t="s">
        <v>244</v>
      </c>
      <c r="D505" s="201">
        <f>D506</f>
        <v>10000</v>
      </c>
      <c r="E505" s="234">
        <f t="shared" si="24"/>
        <v>-10000</v>
      </c>
      <c r="F505" s="201">
        <f>F506</f>
        <v>0</v>
      </c>
      <c r="G505" s="353">
        <f t="shared" si="25"/>
        <v>0</v>
      </c>
      <c r="H505" s="30"/>
      <c r="I505" s="30"/>
    </row>
    <row r="506" spans="1:9" ht="12.95" customHeight="1" x14ac:dyDescent="0.3">
      <c r="A506" s="202">
        <v>37</v>
      </c>
      <c r="B506" s="203" t="s">
        <v>148</v>
      </c>
      <c r="C506" s="204" t="s">
        <v>245</v>
      </c>
      <c r="D506" s="206">
        <v>10000</v>
      </c>
      <c r="E506" s="206">
        <f t="shared" si="24"/>
        <v>-10000</v>
      </c>
      <c r="F506" s="206">
        <v>0</v>
      </c>
      <c r="G506" s="352">
        <f t="shared" si="25"/>
        <v>0</v>
      </c>
      <c r="H506" s="30"/>
      <c r="I506" s="30"/>
    </row>
    <row r="507" spans="1:9" ht="12.95" customHeight="1" x14ac:dyDescent="0.3">
      <c r="A507" s="182"/>
      <c r="B507" s="183"/>
      <c r="C507" s="64"/>
      <c r="D507" s="180"/>
      <c r="E507" s="219">
        <f t="shared" si="24"/>
        <v>0</v>
      </c>
      <c r="F507" s="180"/>
      <c r="G507" s="350"/>
      <c r="H507" s="30"/>
      <c r="I507" s="30"/>
    </row>
    <row r="508" spans="1:9" ht="12.95" customHeight="1" x14ac:dyDescent="0.3">
      <c r="A508" s="182"/>
      <c r="B508" s="183"/>
      <c r="C508" s="64" t="s">
        <v>405</v>
      </c>
      <c r="D508" s="195">
        <f>D509</f>
        <v>50000</v>
      </c>
      <c r="E508" s="219">
        <f t="shared" si="24"/>
        <v>-44642</v>
      </c>
      <c r="F508" s="195">
        <f>F509</f>
        <v>5358</v>
      </c>
      <c r="G508" s="350">
        <f t="shared" si="25"/>
        <v>10.716000000000001</v>
      </c>
      <c r="H508" s="30"/>
      <c r="I508" s="30"/>
    </row>
    <row r="509" spans="1:9" ht="12.95" customHeight="1" x14ac:dyDescent="0.3">
      <c r="A509" s="231"/>
      <c r="B509" s="243" t="s">
        <v>14</v>
      </c>
      <c r="C509" s="244" t="s">
        <v>146</v>
      </c>
      <c r="D509" s="196">
        <f>D510</f>
        <v>50000</v>
      </c>
      <c r="E509" s="232">
        <f t="shared" si="24"/>
        <v>-44642</v>
      </c>
      <c r="F509" s="196">
        <f>F510</f>
        <v>5358</v>
      </c>
      <c r="G509" s="354">
        <f t="shared" si="25"/>
        <v>10.716000000000001</v>
      </c>
      <c r="H509" s="30"/>
      <c r="I509" s="30"/>
    </row>
    <row r="510" spans="1:9" ht="12.95" customHeight="1" x14ac:dyDescent="0.3">
      <c r="A510" s="197"/>
      <c r="B510" s="198" t="s">
        <v>88</v>
      </c>
      <c r="C510" s="199" t="s">
        <v>151</v>
      </c>
      <c r="D510" s="201">
        <f>D511</f>
        <v>50000</v>
      </c>
      <c r="E510" s="234">
        <f t="shared" si="24"/>
        <v>-44642</v>
      </c>
      <c r="F510" s="201">
        <f>F511</f>
        <v>5358</v>
      </c>
      <c r="G510" s="353">
        <f t="shared" si="25"/>
        <v>10.716000000000001</v>
      </c>
      <c r="H510" s="30"/>
      <c r="I510" s="30"/>
    </row>
    <row r="511" spans="1:9" ht="12.95" customHeight="1" x14ac:dyDescent="0.3">
      <c r="A511" s="202">
        <v>38</v>
      </c>
      <c r="B511" s="203" t="s">
        <v>152</v>
      </c>
      <c r="C511" s="204" t="s">
        <v>153</v>
      </c>
      <c r="D511" s="206">
        <v>50000</v>
      </c>
      <c r="E511" s="206">
        <f t="shared" si="24"/>
        <v>-44642</v>
      </c>
      <c r="F511" s="206">
        <v>5358</v>
      </c>
      <c r="G511" s="352">
        <f t="shared" si="25"/>
        <v>10.716000000000001</v>
      </c>
      <c r="H511" s="30"/>
      <c r="I511" s="30"/>
    </row>
    <row r="512" spans="1:9" ht="12.95" customHeight="1" x14ac:dyDescent="0.3">
      <c r="A512" s="182"/>
      <c r="B512" s="183"/>
      <c r="C512" s="64"/>
      <c r="D512" s="180"/>
      <c r="E512" s="219">
        <f t="shared" si="24"/>
        <v>0</v>
      </c>
      <c r="F512" s="180"/>
      <c r="G512" s="350"/>
      <c r="H512" s="30"/>
      <c r="I512" s="30"/>
    </row>
    <row r="513" spans="1:9" ht="12.95" customHeight="1" x14ac:dyDescent="0.3">
      <c r="A513" s="182"/>
      <c r="B513" s="188"/>
      <c r="C513" s="73" t="s">
        <v>406</v>
      </c>
      <c r="D513" s="195">
        <v>500000</v>
      </c>
      <c r="E513" s="219">
        <f t="shared" si="24"/>
        <v>127226</v>
      </c>
      <c r="F513" s="195">
        <f>F514</f>
        <v>627226</v>
      </c>
      <c r="G513" s="350">
        <f t="shared" si="25"/>
        <v>125.44519999999999</v>
      </c>
      <c r="H513" s="30"/>
      <c r="I513" s="30"/>
    </row>
    <row r="514" spans="1:9" ht="12.95" customHeight="1" x14ac:dyDescent="0.3">
      <c r="A514" s="231"/>
      <c r="B514" s="243" t="s">
        <v>14</v>
      </c>
      <c r="C514" s="244" t="s">
        <v>146</v>
      </c>
      <c r="D514" s="196">
        <f>D515</f>
        <v>500000</v>
      </c>
      <c r="E514" s="232">
        <f t="shared" si="24"/>
        <v>127226</v>
      </c>
      <c r="F514" s="196">
        <f>F515</f>
        <v>627226</v>
      </c>
      <c r="G514" s="354">
        <f t="shared" si="25"/>
        <v>125.44519999999999</v>
      </c>
      <c r="H514" s="30"/>
      <c r="I514" s="30"/>
    </row>
    <row r="515" spans="1:9" ht="12.95" customHeight="1" x14ac:dyDescent="0.3">
      <c r="A515" s="197"/>
      <c r="B515" s="198" t="s">
        <v>88</v>
      </c>
      <c r="C515" s="199" t="s">
        <v>151</v>
      </c>
      <c r="D515" s="201">
        <f>D516</f>
        <v>500000</v>
      </c>
      <c r="E515" s="234">
        <f t="shared" si="24"/>
        <v>127226</v>
      </c>
      <c r="F515" s="201">
        <f>F516</f>
        <v>627226</v>
      </c>
      <c r="G515" s="353">
        <f t="shared" si="25"/>
        <v>125.44519999999999</v>
      </c>
      <c r="H515" s="30"/>
      <c r="I515" s="30"/>
    </row>
    <row r="516" spans="1:9" ht="12.95" customHeight="1" x14ac:dyDescent="0.3">
      <c r="A516" s="202">
        <v>39</v>
      </c>
      <c r="B516" s="203" t="s">
        <v>152</v>
      </c>
      <c r="C516" s="204" t="s">
        <v>153</v>
      </c>
      <c r="D516" s="206">
        <v>500000</v>
      </c>
      <c r="E516" s="206">
        <f t="shared" si="24"/>
        <v>127226</v>
      </c>
      <c r="F516" s="206">
        <v>627226</v>
      </c>
      <c r="G516" s="352">
        <f t="shared" si="25"/>
        <v>125.44519999999999</v>
      </c>
      <c r="H516" s="30"/>
      <c r="I516" s="30"/>
    </row>
    <row r="517" spans="1:9" ht="12.95" customHeight="1" x14ac:dyDescent="0.3">
      <c r="A517" s="182"/>
      <c r="B517" s="169"/>
      <c r="C517" s="64"/>
      <c r="D517" s="180"/>
      <c r="E517" s="219">
        <f t="shared" si="24"/>
        <v>0</v>
      </c>
      <c r="F517" s="180"/>
      <c r="G517" s="350"/>
      <c r="H517" s="30"/>
      <c r="I517" s="30"/>
    </row>
    <row r="518" spans="1:9" ht="12.95" customHeight="1" x14ac:dyDescent="0.3">
      <c r="A518" s="182"/>
      <c r="B518" s="188"/>
      <c r="C518" s="64" t="s">
        <v>407</v>
      </c>
      <c r="D518" s="195">
        <f>D519</f>
        <v>450000</v>
      </c>
      <c r="E518" s="219">
        <f t="shared" si="24"/>
        <v>35000</v>
      </c>
      <c r="F518" s="195">
        <f>F519</f>
        <v>485000</v>
      </c>
      <c r="G518" s="350">
        <f t="shared" si="25"/>
        <v>107.77777777777777</v>
      </c>
      <c r="H518" s="30"/>
      <c r="I518" s="30"/>
    </row>
    <row r="519" spans="1:9" ht="12.95" customHeight="1" x14ac:dyDescent="0.3">
      <c r="A519" s="231"/>
      <c r="B519" s="243" t="s">
        <v>14</v>
      </c>
      <c r="C519" s="244" t="s">
        <v>146</v>
      </c>
      <c r="D519" s="196">
        <f>D520</f>
        <v>450000</v>
      </c>
      <c r="E519" s="232">
        <f t="shared" si="24"/>
        <v>35000</v>
      </c>
      <c r="F519" s="196">
        <f>F520</f>
        <v>485000</v>
      </c>
      <c r="G519" s="354">
        <f t="shared" si="25"/>
        <v>107.77777777777777</v>
      </c>
      <c r="H519" s="30"/>
      <c r="I519" s="30"/>
    </row>
    <row r="520" spans="1:9" ht="12.95" customHeight="1" x14ac:dyDescent="0.3">
      <c r="A520" s="197"/>
      <c r="B520" s="198" t="s">
        <v>88</v>
      </c>
      <c r="C520" s="199" t="s">
        <v>151</v>
      </c>
      <c r="D520" s="201">
        <f>D521</f>
        <v>450000</v>
      </c>
      <c r="E520" s="234">
        <f t="shared" si="24"/>
        <v>35000</v>
      </c>
      <c r="F520" s="201">
        <f>F521</f>
        <v>485000</v>
      </c>
      <c r="G520" s="353">
        <f t="shared" si="25"/>
        <v>107.77777777777777</v>
      </c>
      <c r="H520" s="30"/>
      <c r="I520" s="30"/>
    </row>
    <row r="521" spans="1:9" ht="12.95" customHeight="1" x14ac:dyDescent="0.3">
      <c r="A521" s="202">
        <v>40</v>
      </c>
      <c r="B521" s="203" t="s">
        <v>152</v>
      </c>
      <c r="C521" s="204" t="s">
        <v>153</v>
      </c>
      <c r="D521" s="206">
        <v>450000</v>
      </c>
      <c r="E521" s="206">
        <f t="shared" si="24"/>
        <v>35000</v>
      </c>
      <c r="F521" s="206">
        <v>485000</v>
      </c>
      <c r="G521" s="352">
        <f t="shared" si="25"/>
        <v>107.77777777777777</v>
      </c>
      <c r="H521" s="30"/>
      <c r="I521" s="30"/>
    </row>
    <row r="522" spans="1:9" ht="12.95" customHeight="1" x14ac:dyDescent="0.3">
      <c r="A522" s="182"/>
      <c r="B522" s="169"/>
      <c r="C522" s="64"/>
      <c r="D522" s="180"/>
      <c r="E522" s="219">
        <f t="shared" si="24"/>
        <v>0</v>
      </c>
      <c r="F522" s="180"/>
      <c r="G522" s="350"/>
      <c r="H522" s="30"/>
      <c r="I522" s="30"/>
    </row>
    <row r="523" spans="1:9" ht="12.95" customHeight="1" x14ac:dyDescent="0.3">
      <c r="A523" s="182"/>
      <c r="B523" s="188"/>
      <c r="C523" s="73" t="s">
        <v>408</v>
      </c>
      <c r="D523" s="195">
        <v>10000</v>
      </c>
      <c r="E523" s="219">
        <f t="shared" si="24"/>
        <v>-10000</v>
      </c>
      <c r="F523" s="195">
        <v>0</v>
      </c>
      <c r="G523" s="350">
        <f t="shared" si="25"/>
        <v>0</v>
      </c>
      <c r="H523" s="30"/>
      <c r="I523" s="30"/>
    </row>
    <row r="524" spans="1:9" ht="12.95" customHeight="1" x14ac:dyDescent="0.3">
      <c r="A524" s="231"/>
      <c r="B524" s="243" t="s">
        <v>14</v>
      </c>
      <c r="C524" s="244" t="s">
        <v>146</v>
      </c>
      <c r="D524" s="196">
        <v>10000</v>
      </c>
      <c r="E524" s="232">
        <f t="shared" si="24"/>
        <v>-10000</v>
      </c>
      <c r="F524" s="196">
        <v>0</v>
      </c>
      <c r="G524" s="354">
        <f t="shared" si="25"/>
        <v>0</v>
      </c>
      <c r="H524" s="30"/>
      <c r="I524" s="30"/>
    </row>
    <row r="525" spans="1:9" ht="12.95" customHeight="1" x14ac:dyDescent="0.3">
      <c r="A525" s="197"/>
      <c r="B525" s="198" t="s">
        <v>88</v>
      </c>
      <c r="C525" s="199" t="s">
        <v>151</v>
      </c>
      <c r="D525" s="201">
        <v>10000</v>
      </c>
      <c r="E525" s="234">
        <f t="shared" si="24"/>
        <v>-10000</v>
      </c>
      <c r="F525" s="201">
        <v>0</v>
      </c>
      <c r="G525" s="353">
        <f t="shared" si="25"/>
        <v>0</v>
      </c>
      <c r="H525" s="30"/>
      <c r="I525" s="30"/>
    </row>
    <row r="526" spans="1:9" ht="12.95" customHeight="1" x14ac:dyDescent="0.3">
      <c r="A526" s="202">
        <v>41</v>
      </c>
      <c r="B526" s="203" t="s">
        <v>152</v>
      </c>
      <c r="C526" s="204" t="str">
        <f>C516</f>
        <v>Građevinski objekti</v>
      </c>
      <c r="D526" s="206">
        <v>10000</v>
      </c>
      <c r="E526" s="206">
        <f t="shared" si="24"/>
        <v>-10000</v>
      </c>
      <c r="F526" s="206">
        <v>0</v>
      </c>
      <c r="G526" s="352">
        <f t="shared" si="25"/>
        <v>0</v>
      </c>
      <c r="H526" s="30"/>
      <c r="I526" s="30"/>
    </row>
    <row r="527" spans="1:9" ht="12.95" customHeight="1" x14ac:dyDescent="0.3">
      <c r="A527" s="182"/>
      <c r="B527" s="169"/>
      <c r="C527" s="60"/>
      <c r="D527" s="180"/>
      <c r="E527" s="219">
        <f t="shared" si="24"/>
        <v>0</v>
      </c>
      <c r="F527" s="180"/>
      <c r="G527" s="350"/>
      <c r="H527" s="30"/>
      <c r="I527" s="30"/>
    </row>
    <row r="528" spans="1:9" ht="12.95" customHeight="1" x14ac:dyDescent="0.3">
      <c r="A528" s="182"/>
      <c r="B528" s="188"/>
      <c r="C528" s="60" t="s">
        <v>409</v>
      </c>
      <c r="D528" s="195">
        <f>D529</f>
        <v>100000</v>
      </c>
      <c r="E528" s="219">
        <f t="shared" si="24"/>
        <v>-85276</v>
      </c>
      <c r="F528" s="195">
        <f>F529</f>
        <v>14724</v>
      </c>
      <c r="G528" s="350">
        <f t="shared" si="25"/>
        <v>14.724</v>
      </c>
      <c r="H528" s="30"/>
      <c r="I528" s="30"/>
    </row>
    <row r="529" spans="1:9" ht="12.95" customHeight="1" x14ac:dyDescent="0.3">
      <c r="A529" s="231"/>
      <c r="B529" s="243" t="s">
        <v>14</v>
      </c>
      <c r="C529" s="244" t="s">
        <v>146</v>
      </c>
      <c r="D529" s="196">
        <f>D530</f>
        <v>100000</v>
      </c>
      <c r="E529" s="232">
        <f t="shared" si="24"/>
        <v>-85276</v>
      </c>
      <c r="F529" s="196">
        <f>F530</f>
        <v>14724</v>
      </c>
      <c r="G529" s="354">
        <f t="shared" si="25"/>
        <v>14.724</v>
      </c>
      <c r="H529" s="30"/>
      <c r="I529" s="30"/>
    </row>
    <row r="530" spans="1:9" ht="12.95" customHeight="1" x14ac:dyDescent="0.3">
      <c r="A530" s="197"/>
      <c r="B530" s="198" t="s">
        <v>88</v>
      </c>
      <c r="C530" s="199" t="s">
        <v>151</v>
      </c>
      <c r="D530" s="201">
        <f>D531</f>
        <v>100000</v>
      </c>
      <c r="E530" s="234">
        <f t="shared" si="24"/>
        <v>-85276</v>
      </c>
      <c r="F530" s="201">
        <f>F531</f>
        <v>14724</v>
      </c>
      <c r="G530" s="353">
        <f t="shared" si="25"/>
        <v>14.724</v>
      </c>
      <c r="H530" s="30"/>
      <c r="I530" s="30"/>
    </row>
    <row r="531" spans="1:9" ht="12.95" customHeight="1" x14ac:dyDescent="0.3">
      <c r="A531" s="202">
        <v>42</v>
      </c>
      <c r="B531" s="203" t="s">
        <v>152</v>
      </c>
      <c r="C531" s="204" t="s">
        <v>153</v>
      </c>
      <c r="D531" s="206">
        <v>100000</v>
      </c>
      <c r="E531" s="206">
        <f t="shared" si="24"/>
        <v>-85276</v>
      </c>
      <c r="F531" s="206">
        <v>14724</v>
      </c>
      <c r="G531" s="352">
        <f t="shared" si="25"/>
        <v>14.724</v>
      </c>
      <c r="H531" s="30"/>
      <c r="I531" s="30"/>
    </row>
    <row r="532" spans="1:9" ht="12.95" customHeight="1" x14ac:dyDescent="0.3">
      <c r="A532" s="182"/>
      <c r="B532" s="169"/>
      <c r="C532" s="60"/>
      <c r="D532" s="180"/>
      <c r="E532" s="219">
        <f t="shared" si="24"/>
        <v>0</v>
      </c>
      <c r="F532" s="180"/>
      <c r="G532" s="350"/>
      <c r="H532" s="30"/>
      <c r="I532" s="30"/>
    </row>
    <row r="533" spans="1:9" ht="12.95" customHeight="1" x14ac:dyDescent="0.3">
      <c r="A533" s="182"/>
      <c r="B533" s="188"/>
      <c r="C533" s="73" t="s">
        <v>410</v>
      </c>
      <c r="D533" s="195">
        <f>D534</f>
        <v>10000</v>
      </c>
      <c r="E533" s="219">
        <f t="shared" si="24"/>
        <v>-10000</v>
      </c>
      <c r="F533" s="195">
        <f>F534</f>
        <v>0</v>
      </c>
      <c r="G533" s="350">
        <f t="shared" si="25"/>
        <v>0</v>
      </c>
      <c r="H533" s="30"/>
      <c r="I533" s="30"/>
    </row>
    <row r="534" spans="1:9" ht="12.95" customHeight="1" x14ac:dyDescent="0.3">
      <c r="A534" s="231"/>
      <c r="B534" s="243" t="s">
        <v>14</v>
      </c>
      <c r="C534" s="244" t="s">
        <v>146</v>
      </c>
      <c r="D534" s="196">
        <f>D535</f>
        <v>10000</v>
      </c>
      <c r="E534" s="232">
        <f t="shared" si="24"/>
        <v>-10000</v>
      </c>
      <c r="F534" s="196">
        <f>F535</f>
        <v>0</v>
      </c>
      <c r="G534" s="354">
        <f t="shared" si="25"/>
        <v>0</v>
      </c>
      <c r="H534" s="30"/>
      <c r="I534" s="30"/>
    </row>
    <row r="535" spans="1:9" ht="12.95" customHeight="1" x14ac:dyDescent="0.3">
      <c r="A535" s="197"/>
      <c r="B535" s="198" t="s">
        <v>88</v>
      </c>
      <c r="C535" s="199" t="s">
        <v>151</v>
      </c>
      <c r="D535" s="201">
        <f>D536</f>
        <v>10000</v>
      </c>
      <c r="E535" s="234">
        <f t="shared" si="24"/>
        <v>-10000</v>
      </c>
      <c r="F535" s="201">
        <f>F536</f>
        <v>0</v>
      </c>
      <c r="G535" s="353">
        <f t="shared" si="25"/>
        <v>0</v>
      </c>
      <c r="H535" s="30"/>
      <c r="I535" s="30"/>
    </row>
    <row r="536" spans="1:9" ht="12.95" customHeight="1" x14ac:dyDescent="0.3">
      <c r="A536" s="202">
        <v>43</v>
      </c>
      <c r="B536" s="203" t="s">
        <v>152</v>
      </c>
      <c r="C536" s="204" t="s">
        <v>153</v>
      </c>
      <c r="D536" s="206">
        <v>10000</v>
      </c>
      <c r="E536" s="206">
        <f t="shared" si="24"/>
        <v>-10000</v>
      </c>
      <c r="F536" s="206">
        <v>0</v>
      </c>
      <c r="G536" s="352">
        <f t="shared" si="25"/>
        <v>0</v>
      </c>
      <c r="H536" s="30"/>
      <c r="I536" s="30"/>
    </row>
    <row r="537" spans="1:9" ht="12.95" customHeight="1" x14ac:dyDescent="0.3">
      <c r="A537" s="182"/>
      <c r="B537" s="169"/>
      <c r="C537" s="60"/>
      <c r="D537" s="180"/>
      <c r="E537" s="219">
        <f t="shared" si="24"/>
        <v>0</v>
      </c>
      <c r="F537" s="180"/>
      <c r="G537" s="350"/>
      <c r="H537" s="30"/>
      <c r="I537" s="30"/>
    </row>
    <row r="538" spans="1:9" ht="12.95" customHeight="1" x14ac:dyDescent="0.3">
      <c r="A538" s="182"/>
      <c r="B538" s="169"/>
      <c r="C538" s="60" t="s">
        <v>411</v>
      </c>
      <c r="D538" s="195">
        <f>D539</f>
        <v>85000</v>
      </c>
      <c r="E538" s="219">
        <f t="shared" si="24"/>
        <v>0</v>
      </c>
      <c r="F538" s="195">
        <f>F539</f>
        <v>85000</v>
      </c>
      <c r="G538" s="350">
        <f t="shared" si="25"/>
        <v>100</v>
      </c>
      <c r="H538" s="30"/>
      <c r="I538" s="30"/>
    </row>
    <row r="539" spans="1:9" ht="12.95" customHeight="1" x14ac:dyDescent="0.3">
      <c r="A539" s="231"/>
      <c r="B539" s="243" t="s">
        <v>14</v>
      </c>
      <c r="C539" s="244" t="s">
        <v>146</v>
      </c>
      <c r="D539" s="196">
        <f>D540</f>
        <v>85000</v>
      </c>
      <c r="E539" s="232">
        <f t="shared" si="24"/>
        <v>0</v>
      </c>
      <c r="F539" s="196">
        <f>F540</f>
        <v>85000</v>
      </c>
      <c r="G539" s="354">
        <f t="shared" si="25"/>
        <v>100</v>
      </c>
      <c r="H539" s="30"/>
      <c r="I539" s="30"/>
    </row>
    <row r="540" spans="1:9" ht="12.95" customHeight="1" x14ac:dyDescent="0.3">
      <c r="A540" s="197"/>
      <c r="B540" s="198" t="s">
        <v>88</v>
      </c>
      <c r="C540" s="199" t="s">
        <v>151</v>
      </c>
      <c r="D540" s="201">
        <f>D541</f>
        <v>85000</v>
      </c>
      <c r="E540" s="234">
        <f t="shared" si="24"/>
        <v>0</v>
      </c>
      <c r="F540" s="201">
        <f>F541</f>
        <v>85000</v>
      </c>
      <c r="G540" s="353">
        <f t="shared" si="25"/>
        <v>100</v>
      </c>
      <c r="H540" s="30"/>
      <c r="I540" s="30"/>
    </row>
    <row r="541" spans="1:9" ht="12.95" customHeight="1" x14ac:dyDescent="0.3">
      <c r="A541" s="202">
        <v>44</v>
      </c>
      <c r="B541" s="203" t="s">
        <v>152</v>
      </c>
      <c r="C541" s="204" t="s">
        <v>246</v>
      </c>
      <c r="D541" s="206">
        <v>85000</v>
      </c>
      <c r="E541" s="206">
        <f t="shared" si="24"/>
        <v>0</v>
      </c>
      <c r="F541" s="206">
        <v>85000</v>
      </c>
      <c r="G541" s="352">
        <f t="shared" si="25"/>
        <v>100</v>
      </c>
      <c r="H541" s="30"/>
      <c r="I541" s="30"/>
    </row>
    <row r="542" spans="1:9" ht="12.95" customHeight="1" x14ac:dyDescent="0.3">
      <c r="A542" s="182"/>
      <c r="B542" s="169"/>
      <c r="C542" s="60"/>
      <c r="D542" s="180"/>
      <c r="E542" s="219">
        <f t="shared" si="24"/>
        <v>0</v>
      </c>
      <c r="F542" s="180"/>
      <c r="G542" s="350"/>
      <c r="H542" s="30"/>
      <c r="I542" s="30"/>
    </row>
    <row r="543" spans="1:9" ht="12.95" customHeight="1" x14ac:dyDescent="0.3">
      <c r="A543" s="182"/>
      <c r="B543" s="188"/>
      <c r="C543" s="60" t="s">
        <v>412</v>
      </c>
      <c r="D543" s="195">
        <f>D544</f>
        <v>300000</v>
      </c>
      <c r="E543" s="219">
        <f t="shared" si="24"/>
        <v>-27125</v>
      </c>
      <c r="F543" s="195">
        <f>F544</f>
        <v>272875</v>
      </c>
      <c r="G543" s="350">
        <f t="shared" si="25"/>
        <v>90.958333333333329</v>
      </c>
      <c r="H543" s="30"/>
      <c r="I543" s="30"/>
    </row>
    <row r="544" spans="1:9" ht="12.95" customHeight="1" x14ac:dyDescent="0.3">
      <c r="A544" s="231"/>
      <c r="B544" s="243" t="s">
        <v>14</v>
      </c>
      <c r="C544" s="244" t="s">
        <v>146</v>
      </c>
      <c r="D544" s="196">
        <f>D545</f>
        <v>300000</v>
      </c>
      <c r="E544" s="232">
        <f t="shared" si="24"/>
        <v>-27125</v>
      </c>
      <c r="F544" s="196">
        <f>F545</f>
        <v>272875</v>
      </c>
      <c r="G544" s="354">
        <f t="shared" si="25"/>
        <v>90.958333333333329</v>
      </c>
      <c r="H544" s="30"/>
      <c r="I544" s="30"/>
    </row>
    <row r="545" spans="1:9" ht="12.95" customHeight="1" x14ac:dyDescent="0.3">
      <c r="A545" s="197"/>
      <c r="B545" s="198" t="s">
        <v>88</v>
      </c>
      <c r="C545" s="199" t="s">
        <v>151</v>
      </c>
      <c r="D545" s="201">
        <f>D546</f>
        <v>300000</v>
      </c>
      <c r="E545" s="234">
        <f t="shared" si="24"/>
        <v>-27125</v>
      </c>
      <c r="F545" s="201">
        <f>F546</f>
        <v>272875</v>
      </c>
      <c r="G545" s="353">
        <f t="shared" si="25"/>
        <v>90.958333333333329</v>
      </c>
      <c r="H545" s="30"/>
      <c r="I545" s="30"/>
    </row>
    <row r="546" spans="1:9" ht="12.95" customHeight="1" x14ac:dyDescent="0.3">
      <c r="A546" s="202">
        <v>45</v>
      </c>
      <c r="B546" s="203" t="s">
        <v>156</v>
      </c>
      <c r="C546" s="204" t="s">
        <v>157</v>
      </c>
      <c r="D546" s="206">
        <v>300000</v>
      </c>
      <c r="E546" s="206">
        <f t="shared" si="24"/>
        <v>-27125</v>
      </c>
      <c r="F546" s="206">
        <v>272875</v>
      </c>
      <c r="G546" s="352">
        <f t="shared" si="25"/>
        <v>90.958333333333329</v>
      </c>
      <c r="H546" s="30"/>
      <c r="I546" s="30"/>
    </row>
    <row r="547" spans="1:9" ht="12.95" customHeight="1" x14ac:dyDescent="0.3">
      <c r="A547" s="69"/>
      <c r="B547" s="183"/>
      <c r="C547" s="64"/>
      <c r="D547" s="180"/>
      <c r="E547" s="219">
        <f t="shared" si="24"/>
        <v>0</v>
      </c>
      <c r="F547" s="180"/>
      <c r="G547" s="350"/>
      <c r="H547" s="30"/>
      <c r="I547" s="30"/>
    </row>
    <row r="548" spans="1:9" ht="12.95" customHeight="1" x14ac:dyDescent="0.3">
      <c r="A548" s="182"/>
      <c r="B548" s="183"/>
      <c r="C548" s="64" t="s">
        <v>413</v>
      </c>
      <c r="D548" s="195">
        <f>D549</f>
        <v>120000</v>
      </c>
      <c r="E548" s="219">
        <f t="shared" si="24"/>
        <v>-109296</v>
      </c>
      <c r="F548" s="195">
        <f>F549</f>
        <v>10704</v>
      </c>
      <c r="G548" s="350">
        <f t="shared" si="25"/>
        <v>8.92</v>
      </c>
      <c r="H548" s="30"/>
      <c r="I548" s="30"/>
    </row>
    <row r="549" spans="1:9" ht="12.95" customHeight="1" x14ac:dyDescent="0.3">
      <c r="A549" s="231"/>
      <c r="B549" s="243" t="s">
        <v>14</v>
      </c>
      <c r="C549" s="244" t="s">
        <v>247</v>
      </c>
      <c r="D549" s="196">
        <f>D550</f>
        <v>120000</v>
      </c>
      <c r="E549" s="232">
        <f t="shared" si="24"/>
        <v>-109296</v>
      </c>
      <c r="F549" s="196">
        <f>F550</f>
        <v>10704</v>
      </c>
      <c r="G549" s="354">
        <f t="shared" si="25"/>
        <v>8.92</v>
      </c>
      <c r="H549" s="30"/>
      <c r="I549" s="30"/>
    </row>
    <row r="550" spans="1:9" ht="12.95" customHeight="1" x14ac:dyDescent="0.3">
      <c r="A550" s="197"/>
      <c r="B550" s="198" t="s">
        <v>88</v>
      </c>
      <c r="C550" s="199" t="s">
        <v>151</v>
      </c>
      <c r="D550" s="201">
        <f>D551</f>
        <v>120000</v>
      </c>
      <c r="E550" s="234">
        <f t="shared" si="24"/>
        <v>-109296</v>
      </c>
      <c r="F550" s="201">
        <f>F551</f>
        <v>10704</v>
      </c>
      <c r="G550" s="353">
        <f t="shared" si="25"/>
        <v>8.92</v>
      </c>
      <c r="H550" s="30"/>
      <c r="I550" s="30"/>
    </row>
    <row r="551" spans="1:9" ht="12.95" customHeight="1" x14ac:dyDescent="0.3">
      <c r="A551" s="202">
        <v>46</v>
      </c>
      <c r="B551" s="203" t="s">
        <v>156</v>
      </c>
      <c r="C551" s="204" t="s">
        <v>157</v>
      </c>
      <c r="D551" s="206">
        <v>120000</v>
      </c>
      <c r="E551" s="206">
        <f t="shared" si="24"/>
        <v>-109296</v>
      </c>
      <c r="F551" s="206">
        <v>10704</v>
      </c>
      <c r="G551" s="352">
        <f t="shared" si="25"/>
        <v>8.92</v>
      </c>
      <c r="H551" s="30"/>
      <c r="I551" s="30"/>
    </row>
    <row r="552" spans="1:9" ht="12.95" customHeight="1" x14ac:dyDescent="0.3">
      <c r="A552" s="182"/>
      <c r="B552" s="183"/>
      <c r="C552" s="64"/>
      <c r="D552" s="180"/>
      <c r="E552" s="219">
        <f t="shared" si="24"/>
        <v>0</v>
      </c>
      <c r="F552" s="180"/>
      <c r="G552" s="350"/>
      <c r="H552" s="30"/>
      <c r="I552" s="30"/>
    </row>
    <row r="553" spans="1:9" ht="12.95" customHeight="1" x14ac:dyDescent="0.3">
      <c r="A553" s="182"/>
      <c r="B553" s="183"/>
      <c r="C553" s="64" t="s">
        <v>414</v>
      </c>
      <c r="D553" s="195">
        <f>D554</f>
        <v>10000</v>
      </c>
      <c r="E553" s="219">
        <f t="shared" si="24"/>
        <v>-10000</v>
      </c>
      <c r="F553" s="195">
        <f>F554</f>
        <v>0</v>
      </c>
      <c r="G553" s="350">
        <f t="shared" si="25"/>
        <v>0</v>
      </c>
      <c r="H553" s="30"/>
      <c r="I553" s="30"/>
    </row>
    <row r="554" spans="1:9" ht="12.95" customHeight="1" x14ac:dyDescent="0.3">
      <c r="A554" s="231"/>
      <c r="B554" s="243" t="s">
        <v>14</v>
      </c>
      <c r="C554" s="244" t="s">
        <v>146</v>
      </c>
      <c r="D554" s="196">
        <f>D555</f>
        <v>10000</v>
      </c>
      <c r="E554" s="232">
        <f t="shared" si="24"/>
        <v>-10000</v>
      </c>
      <c r="F554" s="196">
        <f>F555</f>
        <v>0</v>
      </c>
      <c r="G554" s="354">
        <f t="shared" si="25"/>
        <v>0</v>
      </c>
      <c r="H554" s="30"/>
      <c r="I554" s="30"/>
    </row>
    <row r="555" spans="1:9" ht="12.95" customHeight="1" x14ac:dyDescent="0.3">
      <c r="A555" s="207"/>
      <c r="B555" s="198" t="s">
        <v>159</v>
      </c>
      <c r="C555" s="199" t="s">
        <v>160</v>
      </c>
      <c r="D555" s="201">
        <f>D556</f>
        <v>10000</v>
      </c>
      <c r="E555" s="234">
        <f t="shared" si="24"/>
        <v>-10000</v>
      </c>
      <c r="F555" s="201">
        <f>F556</f>
        <v>0</v>
      </c>
      <c r="G555" s="353">
        <f t="shared" si="25"/>
        <v>0</v>
      </c>
      <c r="H555" s="30"/>
      <c r="I555" s="30"/>
    </row>
    <row r="556" spans="1:9" ht="12.95" customHeight="1" x14ac:dyDescent="0.3">
      <c r="A556" s="202">
        <v>47</v>
      </c>
      <c r="B556" s="203" t="s">
        <v>161</v>
      </c>
      <c r="C556" s="204" t="s">
        <v>162</v>
      </c>
      <c r="D556" s="206">
        <v>10000</v>
      </c>
      <c r="E556" s="206">
        <f t="shared" si="24"/>
        <v>-10000</v>
      </c>
      <c r="F556" s="206">
        <v>0</v>
      </c>
      <c r="G556" s="352">
        <f t="shared" si="25"/>
        <v>0</v>
      </c>
      <c r="H556" s="30"/>
      <c r="I556" s="30"/>
    </row>
    <row r="557" spans="1:9" ht="12.95" customHeight="1" x14ac:dyDescent="0.3">
      <c r="A557" s="182"/>
      <c r="B557" s="183"/>
      <c r="C557" s="64"/>
      <c r="D557" s="180"/>
      <c r="E557" s="219">
        <f t="shared" ref="E557:E602" si="26">F557-D557</f>
        <v>0</v>
      </c>
      <c r="F557" s="180"/>
      <c r="G557" s="350"/>
      <c r="H557" s="30"/>
      <c r="I557" s="30"/>
    </row>
    <row r="558" spans="1:9" ht="12.95" customHeight="1" x14ac:dyDescent="0.3">
      <c r="A558" s="69"/>
      <c r="B558" s="188"/>
      <c r="C558" s="60" t="s">
        <v>415</v>
      </c>
      <c r="D558" s="195">
        <f>D559</f>
        <v>10000</v>
      </c>
      <c r="E558" s="219">
        <f t="shared" si="26"/>
        <v>-10000</v>
      </c>
      <c r="F558" s="195">
        <f>F559</f>
        <v>0</v>
      </c>
      <c r="G558" s="350">
        <f t="shared" ref="G558:G602" si="27">F558/D558*100</f>
        <v>0</v>
      </c>
      <c r="H558" s="30"/>
      <c r="I558" s="30"/>
    </row>
    <row r="559" spans="1:9" ht="12.95" customHeight="1" x14ac:dyDescent="0.3">
      <c r="A559" s="231"/>
      <c r="B559" s="243" t="s">
        <v>14</v>
      </c>
      <c r="C559" s="244" t="s">
        <v>146</v>
      </c>
      <c r="D559" s="196">
        <f>D560</f>
        <v>10000</v>
      </c>
      <c r="E559" s="232">
        <f t="shared" si="26"/>
        <v>-10000</v>
      </c>
      <c r="F559" s="196">
        <f>F560</f>
        <v>0</v>
      </c>
      <c r="G559" s="354">
        <f t="shared" si="27"/>
        <v>0</v>
      </c>
      <c r="H559" s="30"/>
      <c r="I559" s="30"/>
    </row>
    <row r="560" spans="1:9" ht="12.95" customHeight="1" x14ac:dyDescent="0.3">
      <c r="A560" s="207"/>
      <c r="B560" s="198" t="s">
        <v>159</v>
      </c>
      <c r="C560" s="199" t="s">
        <v>160</v>
      </c>
      <c r="D560" s="201">
        <f>D561</f>
        <v>10000</v>
      </c>
      <c r="E560" s="234">
        <f t="shared" si="26"/>
        <v>-10000</v>
      </c>
      <c r="F560" s="201">
        <f>F561</f>
        <v>0</v>
      </c>
      <c r="G560" s="353">
        <f t="shared" si="27"/>
        <v>0</v>
      </c>
      <c r="H560" s="30"/>
      <c r="I560" s="30"/>
    </row>
    <row r="561" spans="1:9" ht="12.95" customHeight="1" x14ac:dyDescent="0.3">
      <c r="A561" s="202">
        <v>48</v>
      </c>
      <c r="B561" s="203" t="s">
        <v>161</v>
      </c>
      <c r="C561" s="204" t="s">
        <v>162</v>
      </c>
      <c r="D561" s="206">
        <v>10000</v>
      </c>
      <c r="E561" s="206">
        <f t="shared" si="26"/>
        <v>-10000</v>
      </c>
      <c r="F561" s="206">
        <v>0</v>
      </c>
      <c r="G561" s="352">
        <f t="shared" si="27"/>
        <v>0</v>
      </c>
      <c r="H561" s="30"/>
      <c r="I561" s="30"/>
    </row>
    <row r="562" spans="1:9" ht="12.95" customHeight="1" x14ac:dyDescent="0.3">
      <c r="A562" s="69"/>
      <c r="B562" s="169"/>
      <c r="C562" s="64"/>
      <c r="D562" s="180"/>
      <c r="E562" s="219">
        <f t="shared" si="26"/>
        <v>0</v>
      </c>
      <c r="F562" s="180"/>
      <c r="G562" s="350"/>
      <c r="H562" s="30"/>
      <c r="I562" s="30"/>
    </row>
    <row r="563" spans="1:9" ht="12.95" customHeight="1" x14ac:dyDescent="0.3">
      <c r="A563" s="69"/>
      <c r="B563" s="188"/>
      <c r="C563" s="60" t="s">
        <v>416</v>
      </c>
      <c r="D563" s="195">
        <f>D564</f>
        <v>100000</v>
      </c>
      <c r="E563" s="219">
        <f t="shared" si="26"/>
        <v>12874</v>
      </c>
      <c r="F563" s="195">
        <f>F564</f>
        <v>112874</v>
      </c>
      <c r="G563" s="350">
        <f t="shared" si="27"/>
        <v>112.87400000000001</v>
      </c>
      <c r="H563" s="30"/>
      <c r="I563" s="30"/>
    </row>
    <row r="564" spans="1:9" ht="12.95" customHeight="1" x14ac:dyDescent="0.3">
      <c r="A564" s="231"/>
      <c r="B564" s="243" t="s">
        <v>14</v>
      </c>
      <c r="C564" s="244" t="s">
        <v>146</v>
      </c>
      <c r="D564" s="196">
        <f>D565</f>
        <v>100000</v>
      </c>
      <c r="E564" s="232">
        <f t="shared" si="26"/>
        <v>12874</v>
      </c>
      <c r="F564" s="196">
        <f>F565</f>
        <v>112874</v>
      </c>
      <c r="G564" s="354">
        <f t="shared" si="27"/>
        <v>112.87400000000001</v>
      </c>
      <c r="H564" s="30"/>
      <c r="I564" s="30"/>
    </row>
    <row r="565" spans="1:9" ht="12.95" customHeight="1" x14ac:dyDescent="0.3">
      <c r="A565" s="207"/>
      <c r="B565" s="198" t="s">
        <v>159</v>
      </c>
      <c r="C565" s="199" t="s">
        <v>160</v>
      </c>
      <c r="D565" s="201">
        <f>D566</f>
        <v>100000</v>
      </c>
      <c r="E565" s="234">
        <f t="shared" si="26"/>
        <v>12874</v>
      </c>
      <c r="F565" s="201">
        <f>F566</f>
        <v>112874</v>
      </c>
      <c r="G565" s="353">
        <f t="shared" si="27"/>
        <v>112.87400000000001</v>
      </c>
      <c r="H565" s="30"/>
      <c r="I565" s="30"/>
    </row>
    <row r="566" spans="1:9" ht="12.95" customHeight="1" x14ac:dyDescent="0.3">
      <c r="A566" s="202">
        <v>49</v>
      </c>
      <c r="B566" s="203" t="s">
        <v>161</v>
      </c>
      <c r="C566" s="204" t="s">
        <v>162</v>
      </c>
      <c r="D566" s="206">
        <v>100000</v>
      </c>
      <c r="E566" s="206">
        <f t="shared" si="26"/>
        <v>12874</v>
      </c>
      <c r="F566" s="206">
        <v>112874</v>
      </c>
      <c r="G566" s="352">
        <f t="shared" si="27"/>
        <v>112.87400000000001</v>
      </c>
      <c r="H566" s="30"/>
      <c r="I566" s="30"/>
    </row>
    <row r="567" spans="1:9" ht="12.95" customHeight="1" x14ac:dyDescent="0.3">
      <c r="A567" s="69"/>
      <c r="B567" s="169"/>
      <c r="C567" s="64"/>
      <c r="D567" s="180"/>
      <c r="E567" s="219">
        <f t="shared" si="26"/>
        <v>0</v>
      </c>
      <c r="F567" s="180"/>
      <c r="G567" s="350"/>
      <c r="H567" s="30"/>
      <c r="I567" s="30"/>
    </row>
    <row r="568" spans="1:9" ht="12.95" customHeight="1" x14ac:dyDescent="0.3">
      <c r="A568" s="69"/>
      <c r="B568" s="188"/>
      <c r="C568" s="60" t="s">
        <v>417</v>
      </c>
      <c r="D568" s="195">
        <f>D569</f>
        <v>70000</v>
      </c>
      <c r="E568" s="219">
        <f t="shared" si="26"/>
        <v>8000</v>
      </c>
      <c r="F568" s="195">
        <f>F569</f>
        <v>78000</v>
      </c>
      <c r="G568" s="350">
        <f t="shared" si="27"/>
        <v>111.42857142857143</v>
      </c>
      <c r="H568" s="30"/>
      <c r="I568" s="30"/>
    </row>
    <row r="569" spans="1:9" ht="12.95" customHeight="1" x14ac:dyDescent="0.3">
      <c r="A569" s="231"/>
      <c r="B569" s="243" t="s">
        <v>14</v>
      </c>
      <c r="C569" s="244" t="s">
        <v>146</v>
      </c>
      <c r="D569" s="196">
        <f>D570</f>
        <v>70000</v>
      </c>
      <c r="E569" s="232">
        <f t="shared" si="26"/>
        <v>8000</v>
      </c>
      <c r="F569" s="196">
        <f>F570</f>
        <v>78000</v>
      </c>
      <c r="G569" s="354">
        <f t="shared" si="27"/>
        <v>111.42857142857143</v>
      </c>
      <c r="H569" s="30"/>
      <c r="I569" s="30"/>
    </row>
    <row r="570" spans="1:9" ht="12.95" customHeight="1" x14ac:dyDescent="0.3">
      <c r="A570" s="207"/>
      <c r="B570" s="198" t="s">
        <v>159</v>
      </c>
      <c r="C570" s="199" t="s">
        <v>160</v>
      </c>
      <c r="D570" s="201">
        <f>D571</f>
        <v>70000</v>
      </c>
      <c r="E570" s="234">
        <f t="shared" si="26"/>
        <v>8000</v>
      </c>
      <c r="F570" s="201">
        <f>F571</f>
        <v>78000</v>
      </c>
      <c r="G570" s="353">
        <f t="shared" si="27"/>
        <v>111.42857142857143</v>
      </c>
      <c r="H570" s="30"/>
      <c r="I570" s="30"/>
    </row>
    <row r="571" spans="1:9" ht="12.95" customHeight="1" x14ac:dyDescent="0.3">
      <c r="A571" s="202">
        <v>50</v>
      </c>
      <c r="B571" s="203" t="s">
        <v>161</v>
      </c>
      <c r="C571" s="204" t="s">
        <v>162</v>
      </c>
      <c r="D571" s="206">
        <v>70000</v>
      </c>
      <c r="E571" s="206">
        <f t="shared" si="26"/>
        <v>8000</v>
      </c>
      <c r="F571" s="206">
        <v>78000</v>
      </c>
      <c r="G571" s="352">
        <f t="shared" si="27"/>
        <v>111.42857142857143</v>
      </c>
      <c r="H571" s="30"/>
      <c r="I571" s="30"/>
    </row>
    <row r="572" spans="1:9" ht="12.95" customHeight="1" x14ac:dyDescent="0.3">
      <c r="A572" s="69"/>
      <c r="B572" s="169"/>
      <c r="C572" s="64"/>
      <c r="D572" s="180"/>
      <c r="E572" s="219">
        <f t="shared" si="26"/>
        <v>0</v>
      </c>
      <c r="F572" s="180"/>
      <c r="G572" s="350"/>
      <c r="H572" s="30"/>
      <c r="I572" s="30"/>
    </row>
    <row r="573" spans="1:9" ht="12.95" customHeight="1" x14ac:dyDescent="0.3">
      <c r="A573" s="187"/>
      <c r="B573" s="171"/>
      <c r="C573" s="184" t="s">
        <v>418</v>
      </c>
      <c r="D573" s="195">
        <f>D574</f>
        <v>10000</v>
      </c>
      <c r="E573" s="219">
        <f t="shared" si="26"/>
        <v>-10000</v>
      </c>
      <c r="F573" s="195">
        <f>F574</f>
        <v>0</v>
      </c>
      <c r="G573" s="350">
        <f t="shared" si="27"/>
        <v>0</v>
      </c>
      <c r="H573" s="30"/>
      <c r="I573" s="30"/>
    </row>
    <row r="574" spans="1:9" ht="12.95" customHeight="1" x14ac:dyDescent="0.3">
      <c r="A574" s="231"/>
      <c r="B574" s="243" t="s">
        <v>14</v>
      </c>
      <c r="C574" s="244" t="s">
        <v>146</v>
      </c>
      <c r="D574" s="196">
        <f>D575</f>
        <v>10000</v>
      </c>
      <c r="E574" s="232">
        <f t="shared" si="26"/>
        <v>-10000</v>
      </c>
      <c r="F574" s="196">
        <f>F575</f>
        <v>0</v>
      </c>
      <c r="G574" s="354">
        <f t="shared" si="27"/>
        <v>0</v>
      </c>
      <c r="H574" s="30"/>
      <c r="I574" s="30"/>
    </row>
    <row r="575" spans="1:9" ht="12.95" customHeight="1" x14ac:dyDescent="0.3">
      <c r="A575" s="207"/>
      <c r="B575" s="198" t="s">
        <v>159</v>
      </c>
      <c r="C575" s="199" t="s">
        <v>160</v>
      </c>
      <c r="D575" s="201">
        <f>D576</f>
        <v>10000</v>
      </c>
      <c r="E575" s="234">
        <f t="shared" si="26"/>
        <v>-10000</v>
      </c>
      <c r="F575" s="201">
        <f>F576</f>
        <v>0</v>
      </c>
      <c r="G575" s="353">
        <f t="shared" si="27"/>
        <v>0</v>
      </c>
      <c r="H575" s="30"/>
      <c r="I575" s="30"/>
    </row>
    <row r="576" spans="1:9" ht="12.95" customHeight="1" x14ac:dyDescent="0.3">
      <c r="A576" s="202">
        <v>51</v>
      </c>
      <c r="B576" s="203" t="s">
        <v>161</v>
      </c>
      <c r="C576" s="204" t="s">
        <v>162</v>
      </c>
      <c r="D576" s="206">
        <v>10000</v>
      </c>
      <c r="E576" s="206">
        <f t="shared" si="26"/>
        <v>-10000</v>
      </c>
      <c r="F576" s="206">
        <v>0</v>
      </c>
      <c r="G576" s="352">
        <f t="shared" si="27"/>
        <v>0</v>
      </c>
      <c r="H576" s="30"/>
      <c r="I576" s="30"/>
    </row>
    <row r="577" spans="1:9" ht="12.95" customHeight="1" x14ac:dyDescent="0.3">
      <c r="A577" s="69"/>
      <c r="B577" s="80"/>
      <c r="C577" s="64"/>
      <c r="D577" s="180"/>
      <c r="E577" s="219">
        <f t="shared" si="26"/>
        <v>0</v>
      </c>
      <c r="F577" s="180"/>
      <c r="G577" s="350"/>
      <c r="H577" s="30"/>
      <c r="I577" s="30"/>
    </row>
    <row r="578" spans="1:9" ht="12.95" customHeight="1" x14ac:dyDescent="0.3">
      <c r="A578" s="69"/>
      <c r="B578" s="171"/>
      <c r="C578" s="64" t="s">
        <v>419</v>
      </c>
      <c r="D578" s="195">
        <f>D579</f>
        <v>10000</v>
      </c>
      <c r="E578" s="219">
        <f t="shared" si="26"/>
        <v>1345</v>
      </c>
      <c r="F578" s="195">
        <f>F579</f>
        <v>11345</v>
      </c>
      <c r="G578" s="350">
        <f t="shared" si="27"/>
        <v>113.45</v>
      </c>
      <c r="H578" s="30"/>
      <c r="I578" s="30"/>
    </row>
    <row r="579" spans="1:9" ht="12.95" customHeight="1" x14ac:dyDescent="0.3">
      <c r="A579" s="231"/>
      <c r="B579" s="243" t="s">
        <v>14</v>
      </c>
      <c r="C579" s="244" t="s">
        <v>146</v>
      </c>
      <c r="D579" s="196">
        <f>D580</f>
        <v>10000</v>
      </c>
      <c r="E579" s="232">
        <f t="shared" si="26"/>
        <v>1345</v>
      </c>
      <c r="F579" s="196">
        <f>F580</f>
        <v>11345</v>
      </c>
      <c r="G579" s="354">
        <f t="shared" si="27"/>
        <v>113.45</v>
      </c>
      <c r="H579" s="30"/>
      <c r="I579" s="30"/>
    </row>
    <row r="580" spans="1:9" ht="12.95" customHeight="1" x14ac:dyDescent="0.3">
      <c r="A580" s="207"/>
      <c r="B580" s="198" t="s">
        <v>159</v>
      </c>
      <c r="C580" s="199" t="s">
        <v>160</v>
      </c>
      <c r="D580" s="201">
        <f>D582</f>
        <v>10000</v>
      </c>
      <c r="E580" s="234">
        <f t="shared" si="26"/>
        <v>1345</v>
      </c>
      <c r="F580" s="201">
        <f>F581</f>
        <v>11345</v>
      </c>
      <c r="G580" s="353">
        <f t="shared" si="27"/>
        <v>113.45</v>
      </c>
      <c r="H580" s="30"/>
      <c r="I580" s="30"/>
    </row>
    <row r="581" spans="1:9" ht="12.95" customHeight="1" x14ac:dyDescent="0.3">
      <c r="A581" s="202"/>
      <c r="B581" s="203" t="s">
        <v>154</v>
      </c>
      <c r="C581" s="204" t="s">
        <v>485</v>
      </c>
      <c r="D581" s="358">
        <v>0</v>
      </c>
      <c r="E581" s="206">
        <f>F581-D581</f>
        <v>11345</v>
      </c>
      <c r="F581" s="206">
        <v>11345</v>
      </c>
      <c r="G581" s="352"/>
      <c r="H581" s="30"/>
      <c r="I581" s="30"/>
    </row>
    <row r="582" spans="1:9" ht="12.95" customHeight="1" x14ac:dyDescent="0.3">
      <c r="A582" s="202">
        <v>52</v>
      </c>
      <c r="B582" s="203" t="s">
        <v>161</v>
      </c>
      <c r="C582" s="204" t="s">
        <v>162</v>
      </c>
      <c r="D582" s="206">
        <v>10000</v>
      </c>
      <c r="E582" s="206">
        <f t="shared" si="26"/>
        <v>-10000</v>
      </c>
      <c r="F582" s="206">
        <v>0</v>
      </c>
      <c r="G582" s="352">
        <f t="shared" si="27"/>
        <v>0</v>
      </c>
      <c r="H582" s="30"/>
      <c r="I582" s="30"/>
    </row>
    <row r="583" spans="1:9" ht="12.95" customHeight="1" x14ac:dyDescent="0.3">
      <c r="A583" s="69"/>
      <c r="B583" s="80"/>
      <c r="C583" s="64"/>
      <c r="D583" s="180"/>
      <c r="E583" s="219">
        <f t="shared" si="26"/>
        <v>0</v>
      </c>
      <c r="F583" s="180"/>
      <c r="G583" s="350"/>
      <c r="H583" s="30"/>
      <c r="I583" s="30"/>
    </row>
    <row r="584" spans="1:9" ht="12.95" customHeight="1" x14ac:dyDescent="0.3">
      <c r="A584" s="69"/>
      <c r="B584" s="171"/>
      <c r="C584" s="64" t="s">
        <v>420</v>
      </c>
      <c r="D584" s="195">
        <f>D585</f>
        <v>60000</v>
      </c>
      <c r="E584" s="219">
        <f t="shared" si="26"/>
        <v>-26391</v>
      </c>
      <c r="F584" s="195">
        <f>F585</f>
        <v>33609</v>
      </c>
      <c r="G584" s="350">
        <f t="shared" si="27"/>
        <v>56.015000000000001</v>
      </c>
      <c r="H584" s="30"/>
      <c r="I584" s="30"/>
    </row>
    <row r="585" spans="1:9" ht="12.95" customHeight="1" x14ac:dyDescent="0.3">
      <c r="A585" s="231"/>
      <c r="B585" s="243" t="s">
        <v>14</v>
      </c>
      <c r="C585" s="244" t="s">
        <v>146</v>
      </c>
      <c r="D585" s="196">
        <f>D586</f>
        <v>60000</v>
      </c>
      <c r="E585" s="232">
        <f t="shared" si="26"/>
        <v>-26391</v>
      </c>
      <c r="F585" s="196">
        <f>F586</f>
        <v>33609</v>
      </c>
      <c r="G585" s="354">
        <f t="shared" si="27"/>
        <v>56.015000000000001</v>
      </c>
      <c r="H585" s="30"/>
      <c r="I585" s="30"/>
    </row>
    <row r="586" spans="1:9" ht="12.95" customHeight="1" x14ac:dyDescent="0.3">
      <c r="A586" s="207"/>
      <c r="B586" s="198" t="s">
        <v>88</v>
      </c>
      <c r="C586" s="199" t="s">
        <v>160</v>
      </c>
      <c r="D586" s="201">
        <f>D587</f>
        <v>60000</v>
      </c>
      <c r="E586" s="234">
        <f t="shared" si="26"/>
        <v>-26391</v>
      </c>
      <c r="F586" s="201">
        <f>F587</f>
        <v>33609</v>
      </c>
      <c r="G586" s="353">
        <f t="shared" si="27"/>
        <v>56.015000000000001</v>
      </c>
      <c r="H586" s="30"/>
      <c r="I586" s="30"/>
    </row>
    <row r="587" spans="1:9" ht="12.95" customHeight="1" x14ac:dyDescent="0.3">
      <c r="A587" s="202">
        <v>53</v>
      </c>
      <c r="B587" s="203" t="s">
        <v>152</v>
      </c>
      <c r="C587" s="204" t="s">
        <v>162</v>
      </c>
      <c r="D587" s="206">
        <v>60000</v>
      </c>
      <c r="E587" s="206">
        <f t="shared" si="26"/>
        <v>-26391</v>
      </c>
      <c r="F587" s="206">
        <v>33609</v>
      </c>
      <c r="G587" s="352">
        <f t="shared" si="27"/>
        <v>56.015000000000001</v>
      </c>
      <c r="H587" s="30"/>
      <c r="I587" s="30"/>
    </row>
    <row r="588" spans="1:9" ht="12.95" customHeight="1" x14ac:dyDescent="0.3">
      <c r="A588" s="69"/>
      <c r="B588" s="80"/>
      <c r="C588" s="64"/>
      <c r="D588" s="180"/>
      <c r="E588" s="219">
        <f t="shared" si="26"/>
        <v>0</v>
      </c>
      <c r="F588" s="180"/>
      <c r="G588" s="350"/>
      <c r="H588" s="30"/>
      <c r="I588" s="30"/>
    </row>
    <row r="589" spans="1:9" ht="12.95" customHeight="1" x14ac:dyDescent="0.3">
      <c r="A589" s="69"/>
      <c r="B589" s="80"/>
      <c r="C589" s="64" t="s">
        <v>421</v>
      </c>
      <c r="D589" s="195">
        <f>D590</f>
        <v>10000</v>
      </c>
      <c r="E589" s="219">
        <f t="shared" si="26"/>
        <v>92052</v>
      </c>
      <c r="F589" s="195">
        <f>F590</f>
        <v>102052</v>
      </c>
      <c r="G589" s="350">
        <f t="shared" si="27"/>
        <v>1020.52</v>
      </c>
      <c r="H589" s="30"/>
      <c r="I589" s="30"/>
    </row>
    <row r="590" spans="1:9" ht="12.95" customHeight="1" x14ac:dyDescent="0.3">
      <c r="A590" s="229"/>
      <c r="B590" s="243" t="s">
        <v>14</v>
      </c>
      <c r="C590" s="244" t="s">
        <v>247</v>
      </c>
      <c r="D590" s="196">
        <f>D591</f>
        <v>10000</v>
      </c>
      <c r="E590" s="232">
        <f t="shared" si="26"/>
        <v>92052</v>
      </c>
      <c r="F590" s="196">
        <f>F591</f>
        <v>102052</v>
      </c>
      <c r="G590" s="354">
        <f t="shared" si="27"/>
        <v>1020.52</v>
      </c>
      <c r="H590" s="30"/>
      <c r="I590" s="30"/>
    </row>
    <row r="591" spans="1:9" ht="12.95" customHeight="1" x14ac:dyDescent="0.3">
      <c r="A591" s="207"/>
      <c r="B591" s="198" t="s">
        <v>159</v>
      </c>
      <c r="C591" s="199" t="s">
        <v>248</v>
      </c>
      <c r="D591" s="201">
        <f>D592</f>
        <v>10000</v>
      </c>
      <c r="E591" s="234">
        <f t="shared" si="26"/>
        <v>92052</v>
      </c>
      <c r="F591" s="201">
        <f>F592</f>
        <v>102052</v>
      </c>
      <c r="G591" s="353">
        <f t="shared" si="27"/>
        <v>1020.52</v>
      </c>
      <c r="H591" s="30"/>
      <c r="I591" s="30"/>
    </row>
    <row r="592" spans="1:9" ht="12.95" customHeight="1" x14ac:dyDescent="0.3">
      <c r="A592" s="202"/>
      <c r="B592" s="203" t="s">
        <v>161</v>
      </c>
      <c r="C592" s="204" t="s">
        <v>162</v>
      </c>
      <c r="D592" s="206">
        <v>10000</v>
      </c>
      <c r="E592" s="206">
        <f t="shared" si="26"/>
        <v>92052</v>
      </c>
      <c r="F592" s="206">
        <v>102052</v>
      </c>
      <c r="G592" s="352">
        <f t="shared" si="27"/>
        <v>1020.52</v>
      </c>
      <c r="H592" s="30"/>
      <c r="I592" s="30"/>
    </row>
    <row r="593" spans="1:9" ht="12.95" customHeight="1" x14ac:dyDescent="0.3">
      <c r="A593" s="79"/>
      <c r="B593" s="80"/>
      <c r="C593" s="170"/>
      <c r="D593" s="180"/>
      <c r="E593" s="219">
        <f t="shared" si="26"/>
        <v>0</v>
      </c>
      <c r="F593" s="180"/>
      <c r="G593" s="350"/>
      <c r="H593" s="30"/>
      <c r="I593" s="30"/>
    </row>
    <row r="594" spans="1:9" ht="12.95" customHeight="1" x14ac:dyDescent="0.3">
      <c r="A594" s="79"/>
      <c r="B594" s="80"/>
      <c r="C594" s="170" t="s">
        <v>422</v>
      </c>
      <c r="D594" s="195">
        <f>D595</f>
        <v>850000</v>
      </c>
      <c r="E594" s="219">
        <f t="shared" si="26"/>
        <v>-850000</v>
      </c>
      <c r="F594" s="195">
        <f>F595</f>
        <v>0</v>
      </c>
      <c r="G594" s="350">
        <f t="shared" si="27"/>
        <v>0</v>
      </c>
      <c r="H594" s="30"/>
      <c r="I594" s="30"/>
    </row>
    <row r="595" spans="1:9" ht="12.95" customHeight="1" x14ac:dyDescent="0.3">
      <c r="A595" s="229"/>
      <c r="B595" s="243" t="s">
        <v>14</v>
      </c>
      <c r="C595" s="244" t="s">
        <v>247</v>
      </c>
      <c r="D595" s="196">
        <f>D596</f>
        <v>850000</v>
      </c>
      <c r="E595" s="232">
        <f t="shared" si="26"/>
        <v>-850000</v>
      </c>
      <c r="F595" s="196">
        <f>F596</f>
        <v>0</v>
      </c>
      <c r="G595" s="354">
        <f t="shared" si="27"/>
        <v>0</v>
      </c>
      <c r="H595" s="30"/>
      <c r="I595" s="30"/>
    </row>
    <row r="596" spans="1:9" ht="12.95" customHeight="1" x14ac:dyDescent="0.3">
      <c r="A596" s="207"/>
      <c r="B596" s="198" t="s">
        <v>159</v>
      </c>
      <c r="C596" s="199" t="s">
        <v>248</v>
      </c>
      <c r="D596" s="201">
        <f>D597</f>
        <v>850000</v>
      </c>
      <c r="E596" s="234">
        <f t="shared" si="26"/>
        <v>-850000</v>
      </c>
      <c r="F596" s="201">
        <f>F597</f>
        <v>0</v>
      </c>
      <c r="G596" s="353">
        <f t="shared" si="27"/>
        <v>0</v>
      </c>
      <c r="H596" s="30"/>
      <c r="I596" s="30"/>
    </row>
    <row r="597" spans="1:9" ht="12.95" customHeight="1" x14ac:dyDescent="0.3">
      <c r="A597" s="202"/>
      <c r="B597" s="203" t="s">
        <v>161</v>
      </c>
      <c r="C597" s="204" t="s">
        <v>162</v>
      </c>
      <c r="D597" s="206">
        <v>850000</v>
      </c>
      <c r="E597" s="206">
        <f t="shared" si="26"/>
        <v>-850000</v>
      </c>
      <c r="F597" s="206">
        <v>0</v>
      </c>
      <c r="G597" s="352">
        <f t="shared" si="27"/>
        <v>0</v>
      </c>
      <c r="H597" s="30"/>
      <c r="I597" s="30"/>
    </row>
    <row r="598" spans="1:9" ht="12.95" customHeight="1" x14ac:dyDescent="0.3">
      <c r="A598" s="79"/>
      <c r="B598" s="80"/>
      <c r="C598" s="170"/>
      <c r="D598" s="180"/>
      <c r="E598" s="219">
        <f t="shared" si="26"/>
        <v>0</v>
      </c>
      <c r="F598" s="180"/>
      <c r="G598" s="350"/>
      <c r="H598" s="30"/>
      <c r="I598" s="30"/>
    </row>
    <row r="599" spans="1:9" ht="12.95" customHeight="1" x14ac:dyDescent="0.3">
      <c r="A599" s="79"/>
      <c r="B599" s="80"/>
      <c r="C599" s="170" t="s">
        <v>423</v>
      </c>
      <c r="D599" s="195">
        <f>D600</f>
        <v>800000</v>
      </c>
      <c r="E599" s="219">
        <f t="shared" si="26"/>
        <v>-800000</v>
      </c>
      <c r="F599" s="195">
        <f>F600</f>
        <v>0</v>
      </c>
      <c r="G599" s="350">
        <f t="shared" si="27"/>
        <v>0</v>
      </c>
      <c r="H599" s="30"/>
      <c r="I599" s="30"/>
    </row>
    <row r="600" spans="1:9" ht="12.95" customHeight="1" x14ac:dyDescent="0.3">
      <c r="A600" s="229"/>
      <c r="B600" s="243" t="s">
        <v>88</v>
      </c>
      <c r="C600" s="244" t="s">
        <v>146</v>
      </c>
      <c r="D600" s="196">
        <f>D601</f>
        <v>800000</v>
      </c>
      <c r="E600" s="232">
        <f t="shared" si="26"/>
        <v>-800000</v>
      </c>
      <c r="F600" s="196">
        <f>F601</f>
        <v>0</v>
      </c>
      <c r="G600" s="354">
        <f t="shared" si="27"/>
        <v>0</v>
      </c>
      <c r="H600" s="30"/>
      <c r="I600" s="30"/>
    </row>
    <row r="601" spans="1:9" ht="12.95" customHeight="1" x14ac:dyDescent="0.3">
      <c r="A601" s="207"/>
      <c r="B601" s="198" t="s">
        <v>88</v>
      </c>
      <c r="C601" s="199" t="s">
        <v>160</v>
      </c>
      <c r="D601" s="201">
        <f>D602</f>
        <v>800000</v>
      </c>
      <c r="E601" s="234">
        <f t="shared" si="26"/>
        <v>-800000</v>
      </c>
      <c r="F601" s="201">
        <f>F602</f>
        <v>0</v>
      </c>
      <c r="G601" s="353">
        <f t="shared" si="27"/>
        <v>0</v>
      </c>
      <c r="H601" s="30"/>
      <c r="I601" s="30"/>
    </row>
    <row r="602" spans="1:9" ht="12.95" customHeight="1" x14ac:dyDescent="0.3">
      <c r="A602" s="202"/>
      <c r="B602" s="203" t="s">
        <v>152</v>
      </c>
      <c r="C602" s="204" t="s">
        <v>162</v>
      </c>
      <c r="D602" s="206">
        <v>800000</v>
      </c>
      <c r="E602" s="206">
        <f t="shared" si="26"/>
        <v>-800000</v>
      </c>
      <c r="F602" s="206">
        <v>0</v>
      </c>
      <c r="G602" s="352">
        <f t="shared" si="27"/>
        <v>0</v>
      </c>
      <c r="H602" s="30"/>
      <c r="I602" s="30"/>
    </row>
    <row r="603" spans="1:9" ht="12.95" customHeight="1" x14ac:dyDescent="0.3">
      <c r="A603" s="69"/>
      <c r="B603" s="59"/>
      <c r="C603" s="60"/>
      <c r="D603" s="180"/>
      <c r="E603" s="180"/>
      <c r="F603" s="180"/>
      <c r="G603" s="350"/>
      <c r="H603" s="30"/>
      <c r="I603" s="30"/>
    </row>
    <row r="604" spans="1:9" ht="12.95" customHeight="1" x14ac:dyDescent="0.3">
      <c r="A604" s="185"/>
      <c r="B604" s="181" t="s">
        <v>249</v>
      </c>
      <c r="C604" s="186"/>
      <c r="D604" s="189">
        <f>D614+D643</f>
        <v>1638840</v>
      </c>
      <c r="E604" s="359">
        <f>F604-D604</f>
        <v>-69672</v>
      </c>
      <c r="F604" s="189">
        <f>F614+F643</f>
        <v>1569168</v>
      </c>
      <c r="G604" s="357">
        <f>F604/D604*100</f>
        <v>95.748700300212334</v>
      </c>
      <c r="H604" s="30"/>
      <c r="I604" s="30"/>
    </row>
    <row r="605" spans="1:9" ht="12.95" customHeight="1" x14ac:dyDescent="0.3">
      <c r="A605" s="79"/>
      <c r="B605" s="80"/>
      <c r="C605" s="170" t="s">
        <v>226</v>
      </c>
      <c r="D605" s="180"/>
      <c r="E605" s="219">
        <f t="shared" ref="E605:E647" si="28">F605-D605</f>
        <v>0</v>
      </c>
      <c r="F605" s="180"/>
      <c r="G605" s="350"/>
      <c r="H605" s="30"/>
      <c r="I605" s="30"/>
    </row>
    <row r="606" spans="1:9" ht="12.95" customHeight="1" x14ac:dyDescent="0.3">
      <c r="A606" s="79"/>
      <c r="B606" s="80" t="s">
        <v>82</v>
      </c>
      <c r="C606" s="170" t="s">
        <v>83</v>
      </c>
      <c r="D606" s="180">
        <v>581000</v>
      </c>
      <c r="E606" s="219">
        <f t="shared" si="28"/>
        <v>59085</v>
      </c>
      <c r="F606" s="180">
        <v>640085</v>
      </c>
      <c r="G606" s="350">
        <f t="shared" ref="G606:G647" si="29">F606/D606*100</f>
        <v>110.16953528399311</v>
      </c>
      <c r="H606" s="30"/>
      <c r="I606" s="30"/>
    </row>
    <row r="607" spans="1:9" ht="12.95" customHeight="1" x14ac:dyDescent="0.3">
      <c r="A607" s="79"/>
      <c r="B607" s="80" t="s">
        <v>451</v>
      </c>
      <c r="C607" s="170" t="s">
        <v>376</v>
      </c>
      <c r="D607" s="180">
        <v>10003</v>
      </c>
      <c r="E607" s="219">
        <f t="shared" si="28"/>
        <v>0</v>
      </c>
      <c r="F607" s="180">
        <v>10003</v>
      </c>
      <c r="G607" s="350">
        <f t="shared" si="29"/>
        <v>100</v>
      </c>
      <c r="H607" s="30"/>
      <c r="I607" s="30"/>
    </row>
    <row r="608" spans="1:9" ht="12.95" customHeight="1" x14ac:dyDescent="0.3">
      <c r="A608" s="79"/>
      <c r="B608" s="80" t="s">
        <v>84</v>
      </c>
      <c r="C608" s="170" t="s">
        <v>231</v>
      </c>
      <c r="D608" s="180">
        <v>97997</v>
      </c>
      <c r="E608" s="219">
        <f t="shared" si="28"/>
        <v>0</v>
      </c>
      <c r="F608" s="180">
        <v>97997</v>
      </c>
      <c r="G608" s="350">
        <f t="shared" si="29"/>
        <v>100</v>
      </c>
      <c r="H608" s="30"/>
      <c r="I608" s="30"/>
    </row>
    <row r="609" spans="1:9" ht="12.95" customHeight="1" x14ac:dyDescent="0.3">
      <c r="A609" s="79"/>
      <c r="B609" s="80" t="s">
        <v>90</v>
      </c>
      <c r="C609" s="170" t="s">
        <v>91</v>
      </c>
      <c r="D609" s="180">
        <v>132500</v>
      </c>
      <c r="E609" s="219">
        <f t="shared" si="28"/>
        <v>-55274</v>
      </c>
      <c r="F609" s="180">
        <v>77226</v>
      </c>
      <c r="G609" s="350">
        <f t="shared" si="29"/>
        <v>58.28377358490566</v>
      </c>
      <c r="H609" s="356"/>
      <c r="I609" s="30"/>
    </row>
    <row r="610" spans="1:9" ht="12.95" customHeight="1" x14ac:dyDescent="0.3">
      <c r="A610" s="79"/>
      <c r="B610" s="80" t="s">
        <v>263</v>
      </c>
      <c r="C610" s="64" t="s">
        <v>264</v>
      </c>
      <c r="D610" s="180">
        <v>803340</v>
      </c>
      <c r="E610" s="219">
        <f t="shared" si="28"/>
        <v>-281152</v>
      </c>
      <c r="F610" s="180">
        <v>522188</v>
      </c>
      <c r="G610" s="350">
        <f t="shared" si="29"/>
        <v>65.002116165011074</v>
      </c>
      <c r="H610" s="30"/>
      <c r="I610" s="30"/>
    </row>
    <row r="611" spans="1:9" ht="12.95" customHeight="1" x14ac:dyDescent="0.3">
      <c r="A611" s="79"/>
      <c r="B611" s="80" t="s">
        <v>32</v>
      </c>
      <c r="C611" s="170" t="s">
        <v>94</v>
      </c>
      <c r="D611" s="180">
        <v>14000</v>
      </c>
      <c r="E611" s="219">
        <f t="shared" si="28"/>
        <v>-14000</v>
      </c>
      <c r="F611" s="180">
        <v>0</v>
      </c>
      <c r="G611" s="350">
        <f t="shared" si="29"/>
        <v>0</v>
      </c>
      <c r="H611" s="30"/>
      <c r="I611" s="30"/>
    </row>
    <row r="612" spans="1:9" ht="12.95" customHeight="1" x14ac:dyDescent="0.3">
      <c r="A612" s="79"/>
      <c r="B612" s="80" t="s">
        <v>483</v>
      </c>
      <c r="C612" s="170" t="s">
        <v>484</v>
      </c>
      <c r="D612" s="180">
        <v>0</v>
      </c>
      <c r="E612" s="219">
        <f t="shared" si="28"/>
        <v>221669</v>
      </c>
      <c r="F612" s="180">
        <v>221669</v>
      </c>
      <c r="G612" s="350"/>
      <c r="H612" s="30"/>
      <c r="I612" s="30"/>
    </row>
    <row r="613" spans="1:9" ht="12.95" customHeight="1" x14ac:dyDescent="0.3">
      <c r="A613" s="172"/>
      <c r="B613" s="171"/>
      <c r="C613" s="105"/>
      <c r="D613" s="180"/>
      <c r="E613" s="219">
        <f t="shared" si="28"/>
        <v>0</v>
      </c>
      <c r="F613" s="180"/>
      <c r="G613" s="350"/>
      <c r="H613" s="30"/>
      <c r="I613" s="30"/>
    </row>
    <row r="614" spans="1:9" ht="12.95" customHeight="1" x14ac:dyDescent="0.3">
      <c r="A614" s="190"/>
      <c r="B614" s="191"/>
      <c r="C614" s="192" t="s">
        <v>424</v>
      </c>
      <c r="D614" s="194">
        <f>D615+D629</f>
        <v>1523840</v>
      </c>
      <c r="E614" s="228">
        <f t="shared" si="28"/>
        <v>-106574</v>
      </c>
      <c r="F614" s="194">
        <f>F615+F629</f>
        <v>1417266</v>
      </c>
      <c r="G614" s="355">
        <f t="shared" si="29"/>
        <v>93.006221125577497</v>
      </c>
      <c r="H614" s="30"/>
      <c r="I614" s="30"/>
    </row>
    <row r="615" spans="1:9" ht="12.95" customHeight="1" x14ac:dyDescent="0.3">
      <c r="A615" s="69"/>
      <c r="B615" s="169"/>
      <c r="C615" s="60" t="s">
        <v>425</v>
      </c>
      <c r="D615" s="195">
        <f>D616</f>
        <v>600000</v>
      </c>
      <c r="E615" s="219">
        <f t="shared" si="28"/>
        <v>5943</v>
      </c>
      <c r="F615" s="195">
        <f>F616</f>
        <v>605943</v>
      </c>
      <c r="G615" s="350">
        <f t="shared" si="29"/>
        <v>100.99050000000001</v>
      </c>
      <c r="H615" s="30"/>
      <c r="I615" s="30"/>
    </row>
    <row r="616" spans="1:9" ht="12.95" customHeight="1" x14ac:dyDescent="0.3">
      <c r="A616" s="88"/>
      <c r="B616" s="89" t="s">
        <v>12</v>
      </c>
      <c r="C616" s="90" t="s">
        <v>100</v>
      </c>
      <c r="D616" s="196">
        <f>D617+D621+D626</f>
        <v>600000</v>
      </c>
      <c r="E616" s="232">
        <f t="shared" si="28"/>
        <v>5943</v>
      </c>
      <c r="F616" s="196">
        <f>F617+F621+F626</f>
        <v>605943</v>
      </c>
      <c r="G616" s="354">
        <f t="shared" si="29"/>
        <v>100.99050000000001</v>
      </c>
      <c r="H616" s="30"/>
      <c r="I616" s="30"/>
    </row>
    <row r="617" spans="1:9" ht="12.95" customHeight="1" x14ac:dyDescent="0.3">
      <c r="A617" s="197"/>
      <c r="B617" s="198" t="s">
        <v>84</v>
      </c>
      <c r="C617" s="199" t="s">
        <v>101</v>
      </c>
      <c r="D617" s="201">
        <f>D618+D619+D620</f>
        <v>466000</v>
      </c>
      <c r="E617" s="234">
        <f t="shared" si="28"/>
        <v>8725</v>
      </c>
      <c r="F617" s="201">
        <f>F618+F619+F620</f>
        <v>474725</v>
      </c>
      <c r="G617" s="353">
        <f t="shared" si="29"/>
        <v>101.87231759656652</v>
      </c>
      <c r="H617" s="30"/>
      <c r="I617" s="30"/>
    </row>
    <row r="618" spans="1:9" ht="12.95" customHeight="1" x14ac:dyDescent="0.3">
      <c r="A618" s="202">
        <v>54</v>
      </c>
      <c r="B618" s="203" t="s">
        <v>102</v>
      </c>
      <c r="C618" s="204" t="s">
        <v>240</v>
      </c>
      <c r="D618" s="206">
        <v>374000</v>
      </c>
      <c r="E618" s="206">
        <f t="shared" si="28"/>
        <v>4733</v>
      </c>
      <c r="F618" s="206">
        <v>378733</v>
      </c>
      <c r="G618" s="352">
        <f t="shared" si="29"/>
        <v>101.26550802139039</v>
      </c>
      <c r="H618" s="30"/>
      <c r="I618" s="30"/>
    </row>
    <row r="619" spans="1:9" ht="12.95" customHeight="1" x14ac:dyDescent="0.3">
      <c r="A619" s="202">
        <v>55</v>
      </c>
      <c r="B619" s="203" t="s">
        <v>105</v>
      </c>
      <c r="C619" s="204" t="s">
        <v>106</v>
      </c>
      <c r="D619" s="206">
        <v>30000</v>
      </c>
      <c r="E619" s="206">
        <f t="shared" si="28"/>
        <v>12115</v>
      </c>
      <c r="F619" s="206">
        <v>42115</v>
      </c>
      <c r="G619" s="352">
        <f t="shared" si="29"/>
        <v>140.38333333333333</v>
      </c>
      <c r="H619" s="30"/>
      <c r="I619" s="30"/>
    </row>
    <row r="620" spans="1:9" ht="12.95" customHeight="1" x14ac:dyDescent="0.3">
      <c r="A620" s="202">
        <v>56</v>
      </c>
      <c r="B620" s="203" t="s">
        <v>107</v>
      </c>
      <c r="C620" s="204" t="s">
        <v>108</v>
      </c>
      <c r="D620" s="206">
        <v>62000</v>
      </c>
      <c r="E620" s="206">
        <f t="shared" si="28"/>
        <v>-8123</v>
      </c>
      <c r="F620" s="206">
        <v>53877</v>
      </c>
      <c r="G620" s="352">
        <f t="shared" si="29"/>
        <v>86.898387096774201</v>
      </c>
      <c r="H620" s="30"/>
      <c r="I620" s="30"/>
    </row>
    <row r="621" spans="1:9" ht="12.95" customHeight="1" x14ac:dyDescent="0.3">
      <c r="A621" s="197"/>
      <c r="B621" s="198" t="s">
        <v>109</v>
      </c>
      <c r="C621" s="199" t="s">
        <v>110</v>
      </c>
      <c r="D621" s="201">
        <f>D622+D623+D624+D625</f>
        <v>132000</v>
      </c>
      <c r="E621" s="234">
        <f t="shared" si="28"/>
        <v>-3382</v>
      </c>
      <c r="F621" s="201">
        <f>F622+F623+F624+F625</f>
        <v>128618</v>
      </c>
      <c r="G621" s="353">
        <f t="shared" si="29"/>
        <v>97.437878787878788</v>
      </c>
      <c r="H621" s="30"/>
      <c r="I621" s="30"/>
    </row>
    <row r="622" spans="1:9" ht="12.95" customHeight="1" x14ac:dyDescent="0.3">
      <c r="A622" s="202">
        <v>57</v>
      </c>
      <c r="B622" s="203" t="s">
        <v>111</v>
      </c>
      <c r="C622" s="204" t="s">
        <v>112</v>
      </c>
      <c r="D622" s="206">
        <v>10000</v>
      </c>
      <c r="E622" s="206">
        <f t="shared" si="28"/>
        <v>-1549</v>
      </c>
      <c r="F622" s="206">
        <v>8451</v>
      </c>
      <c r="G622" s="352">
        <f t="shared" si="29"/>
        <v>84.509999999999991</v>
      </c>
      <c r="H622" s="30"/>
      <c r="I622" s="30"/>
    </row>
    <row r="623" spans="1:9" ht="12.95" customHeight="1" x14ac:dyDescent="0.3">
      <c r="A623" s="202">
        <v>58</v>
      </c>
      <c r="B623" s="203" t="s">
        <v>113</v>
      </c>
      <c r="C623" s="204" t="s">
        <v>114</v>
      </c>
      <c r="D623" s="206">
        <v>64000</v>
      </c>
      <c r="E623" s="206">
        <f t="shared" si="28"/>
        <v>0</v>
      </c>
      <c r="F623" s="206">
        <v>64000</v>
      </c>
      <c r="G623" s="352">
        <f t="shared" si="29"/>
        <v>100</v>
      </c>
      <c r="H623" s="30"/>
      <c r="I623" s="30"/>
    </row>
    <row r="624" spans="1:9" ht="12.95" customHeight="1" x14ac:dyDescent="0.3">
      <c r="A624" s="202">
        <v>59</v>
      </c>
      <c r="B624" s="203" t="s">
        <v>115</v>
      </c>
      <c r="C624" s="204" t="s">
        <v>116</v>
      </c>
      <c r="D624" s="206">
        <v>56000</v>
      </c>
      <c r="E624" s="206">
        <f t="shared" si="28"/>
        <v>-2491</v>
      </c>
      <c r="F624" s="206">
        <v>53509</v>
      </c>
      <c r="G624" s="352">
        <f t="shared" si="29"/>
        <v>95.551785714285714</v>
      </c>
      <c r="H624" s="30"/>
      <c r="I624" s="30"/>
    </row>
    <row r="625" spans="1:9" ht="12.95" customHeight="1" x14ac:dyDescent="0.3">
      <c r="A625" s="202">
        <v>60</v>
      </c>
      <c r="B625" s="203" t="s">
        <v>119</v>
      </c>
      <c r="C625" s="204" t="s">
        <v>250</v>
      </c>
      <c r="D625" s="206">
        <v>2000</v>
      </c>
      <c r="E625" s="206">
        <f t="shared" si="28"/>
        <v>658</v>
      </c>
      <c r="F625" s="206">
        <v>2658</v>
      </c>
      <c r="G625" s="352">
        <f t="shared" si="29"/>
        <v>132.9</v>
      </c>
      <c r="H625" s="30"/>
      <c r="I625" s="30"/>
    </row>
    <row r="626" spans="1:9" ht="12.95" customHeight="1" x14ac:dyDescent="0.3">
      <c r="A626" s="197"/>
      <c r="B626" s="198" t="s">
        <v>121</v>
      </c>
      <c r="C626" s="199" t="s">
        <v>122</v>
      </c>
      <c r="D626" s="201">
        <f>D627</f>
        <v>2000</v>
      </c>
      <c r="E626" s="234">
        <f t="shared" si="28"/>
        <v>600</v>
      </c>
      <c r="F626" s="201">
        <f>F627</f>
        <v>2600</v>
      </c>
      <c r="G626" s="353">
        <f t="shared" si="29"/>
        <v>130</v>
      </c>
      <c r="H626" s="30"/>
      <c r="I626" s="30"/>
    </row>
    <row r="627" spans="1:9" ht="12.95" customHeight="1" x14ac:dyDescent="0.3">
      <c r="A627" s="202">
        <v>61</v>
      </c>
      <c r="B627" s="203" t="s">
        <v>125</v>
      </c>
      <c r="C627" s="204" t="s">
        <v>126</v>
      </c>
      <c r="D627" s="206">
        <v>2000</v>
      </c>
      <c r="E627" s="206">
        <f t="shared" si="28"/>
        <v>600</v>
      </c>
      <c r="F627" s="206">
        <v>2600</v>
      </c>
      <c r="G627" s="352">
        <f t="shared" si="29"/>
        <v>130</v>
      </c>
      <c r="H627" s="30"/>
      <c r="I627" s="30"/>
    </row>
    <row r="628" spans="1:9" ht="12.95" customHeight="1" x14ac:dyDescent="0.3">
      <c r="A628" s="182"/>
      <c r="B628" s="183"/>
      <c r="C628" s="64"/>
      <c r="D628" s="180"/>
      <c r="E628" s="256">
        <f t="shared" si="28"/>
        <v>0</v>
      </c>
      <c r="F628" s="180"/>
      <c r="G628" s="350"/>
      <c r="H628" s="30"/>
      <c r="I628" s="30"/>
    </row>
    <row r="629" spans="1:9" ht="12.95" customHeight="1" x14ac:dyDescent="0.3">
      <c r="A629" s="69"/>
      <c r="B629" s="169"/>
      <c r="C629" s="60" t="s">
        <v>426</v>
      </c>
      <c r="D629" s="195">
        <f>D630+D638</f>
        <v>923840</v>
      </c>
      <c r="E629" s="219">
        <f t="shared" si="28"/>
        <v>-112517</v>
      </c>
      <c r="F629" s="195">
        <f>F630+F638</f>
        <v>811323</v>
      </c>
      <c r="G629" s="350">
        <f t="shared" si="29"/>
        <v>87.820726532732934</v>
      </c>
      <c r="H629" s="30"/>
      <c r="I629" s="30"/>
    </row>
    <row r="630" spans="1:9" ht="12.95" customHeight="1" x14ac:dyDescent="0.3">
      <c r="A630" s="88"/>
      <c r="B630" s="89" t="s">
        <v>12</v>
      </c>
      <c r="C630" s="90" t="s">
        <v>100</v>
      </c>
      <c r="D630" s="196">
        <f>D631+D634</f>
        <v>875840</v>
      </c>
      <c r="E630" s="232">
        <f t="shared" si="28"/>
        <v>-122102</v>
      </c>
      <c r="F630" s="196">
        <f>F631+F634</f>
        <v>753738</v>
      </c>
      <c r="G630" s="354">
        <f t="shared" si="29"/>
        <v>86.058869199853845</v>
      </c>
      <c r="H630" s="30"/>
      <c r="I630" s="30"/>
    </row>
    <row r="631" spans="1:9" ht="12.95" customHeight="1" x14ac:dyDescent="0.3">
      <c r="A631" s="197"/>
      <c r="B631" s="198" t="s">
        <v>84</v>
      </c>
      <c r="C631" s="199" t="s">
        <v>101</v>
      </c>
      <c r="D631" s="201">
        <f>D632+D633</f>
        <v>530000</v>
      </c>
      <c r="E631" s="234">
        <f t="shared" si="28"/>
        <v>-54476</v>
      </c>
      <c r="F631" s="201">
        <f>F632+F633</f>
        <v>475524</v>
      </c>
      <c r="G631" s="353">
        <f t="shared" si="29"/>
        <v>89.721509433962268</v>
      </c>
      <c r="H631" s="30"/>
      <c r="I631" s="30"/>
    </row>
    <row r="632" spans="1:9" ht="12.95" customHeight="1" x14ac:dyDescent="0.3">
      <c r="A632" s="202"/>
      <c r="B632" s="203" t="s">
        <v>102</v>
      </c>
      <c r="C632" s="204" t="s">
        <v>104</v>
      </c>
      <c r="D632" s="206">
        <v>378000</v>
      </c>
      <c r="E632" s="206">
        <f t="shared" si="28"/>
        <v>30175</v>
      </c>
      <c r="F632" s="206">
        <v>408175</v>
      </c>
      <c r="G632" s="352">
        <f t="shared" si="29"/>
        <v>107.98280423280424</v>
      </c>
      <c r="H632" s="30"/>
      <c r="I632" s="30"/>
    </row>
    <row r="633" spans="1:9" ht="12.95" customHeight="1" x14ac:dyDescent="0.3">
      <c r="A633" s="202"/>
      <c r="B633" s="203" t="s">
        <v>107</v>
      </c>
      <c r="C633" s="204" t="s">
        <v>108</v>
      </c>
      <c r="D633" s="206">
        <v>152000</v>
      </c>
      <c r="E633" s="206">
        <f t="shared" si="28"/>
        <v>-84651</v>
      </c>
      <c r="F633" s="206">
        <v>67349</v>
      </c>
      <c r="G633" s="352">
        <f t="shared" si="29"/>
        <v>44.308552631578948</v>
      </c>
      <c r="H633" s="30"/>
      <c r="I633" s="30"/>
    </row>
    <row r="634" spans="1:9" ht="12.95" customHeight="1" x14ac:dyDescent="0.3">
      <c r="A634" s="197"/>
      <c r="B634" s="198" t="s">
        <v>109</v>
      </c>
      <c r="C634" s="199" t="s">
        <v>110</v>
      </c>
      <c r="D634" s="201">
        <f>D635+D636+D637</f>
        <v>345840</v>
      </c>
      <c r="E634" s="234">
        <f t="shared" si="28"/>
        <v>-67626</v>
      </c>
      <c r="F634" s="201">
        <f>F635+F636+F637</f>
        <v>278214</v>
      </c>
      <c r="G634" s="353">
        <f t="shared" si="29"/>
        <v>80.445870922970158</v>
      </c>
      <c r="H634" s="30"/>
      <c r="I634" s="30"/>
    </row>
    <row r="635" spans="1:9" ht="12.95" customHeight="1" x14ac:dyDescent="0.3">
      <c r="A635" s="202"/>
      <c r="B635" s="203" t="s">
        <v>111</v>
      </c>
      <c r="C635" s="204" t="s">
        <v>112</v>
      </c>
      <c r="D635" s="206">
        <v>97840</v>
      </c>
      <c r="E635" s="206">
        <f t="shared" si="28"/>
        <v>-85840</v>
      </c>
      <c r="F635" s="206">
        <v>12000</v>
      </c>
      <c r="G635" s="352">
        <f t="shared" si="29"/>
        <v>12.264922322158627</v>
      </c>
      <c r="H635" s="30"/>
      <c r="I635" s="30"/>
    </row>
    <row r="636" spans="1:9" ht="12.95" customHeight="1" x14ac:dyDescent="0.3">
      <c r="A636" s="202"/>
      <c r="B636" s="203" t="s">
        <v>113</v>
      </c>
      <c r="C636" s="204" t="s">
        <v>114</v>
      </c>
      <c r="D636" s="206">
        <v>120000</v>
      </c>
      <c r="E636" s="206">
        <f t="shared" si="28"/>
        <v>-15673</v>
      </c>
      <c r="F636" s="206">
        <v>104327</v>
      </c>
      <c r="G636" s="352">
        <f t="shared" si="29"/>
        <v>86.939166666666665</v>
      </c>
      <c r="H636" s="30"/>
      <c r="I636" s="30"/>
    </row>
    <row r="637" spans="1:9" ht="12.95" customHeight="1" x14ac:dyDescent="0.3">
      <c r="A637" s="202"/>
      <c r="B637" s="203" t="s">
        <v>115</v>
      </c>
      <c r="C637" s="204" t="s">
        <v>116</v>
      </c>
      <c r="D637" s="206">
        <v>128000</v>
      </c>
      <c r="E637" s="206">
        <f t="shared" si="28"/>
        <v>33887</v>
      </c>
      <c r="F637" s="206">
        <v>161887</v>
      </c>
      <c r="G637" s="352">
        <f t="shared" si="29"/>
        <v>126.47421875000001</v>
      </c>
      <c r="H637" s="30"/>
      <c r="I637" s="30"/>
    </row>
    <row r="638" spans="1:9" ht="12.95" customHeight="1" x14ac:dyDescent="0.3">
      <c r="A638" s="114"/>
      <c r="B638" s="89" t="s">
        <v>14</v>
      </c>
      <c r="C638" s="90" t="s">
        <v>247</v>
      </c>
      <c r="D638" s="196">
        <f>D639</f>
        <v>48000</v>
      </c>
      <c r="E638" s="232">
        <f t="shared" si="28"/>
        <v>9585</v>
      </c>
      <c r="F638" s="196">
        <f>F639</f>
        <v>57585</v>
      </c>
      <c r="G638" s="354">
        <f t="shared" si="29"/>
        <v>119.96875</v>
      </c>
      <c r="H638" s="30"/>
      <c r="I638" s="30"/>
    </row>
    <row r="639" spans="1:9" ht="12.95" customHeight="1" x14ac:dyDescent="0.3">
      <c r="A639" s="207"/>
      <c r="B639" s="198" t="s">
        <v>88</v>
      </c>
      <c r="C639" s="199" t="s">
        <v>151</v>
      </c>
      <c r="D639" s="201">
        <f>D640</f>
        <v>48000</v>
      </c>
      <c r="E639" s="234">
        <f t="shared" si="28"/>
        <v>9585</v>
      </c>
      <c r="F639" s="201">
        <f>F640+F641</f>
        <v>57585</v>
      </c>
      <c r="G639" s="353">
        <f t="shared" si="29"/>
        <v>119.96875</v>
      </c>
      <c r="H639" s="30"/>
      <c r="I639" s="30"/>
    </row>
    <row r="640" spans="1:9" ht="12.95" customHeight="1" x14ac:dyDescent="0.3">
      <c r="A640" s="202"/>
      <c r="B640" s="203" t="s">
        <v>154</v>
      </c>
      <c r="C640" s="204" t="s">
        <v>155</v>
      </c>
      <c r="D640" s="206">
        <v>48000</v>
      </c>
      <c r="E640" s="206">
        <f t="shared" si="28"/>
        <v>0</v>
      </c>
      <c r="F640" s="206">
        <v>48000</v>
      </c>
      <c r="G640" s="352">
        <f t="shared" si="29"/>
        <v>100</v>
      </c>
      <c r="H640" s="30"/>
      <c r="I640" s="30"/>
    </row>
    <row r="641" spans="1:9" ht="12.95" customHeight="1" x14ac:dyDescent="0.3">
      <c r="A641" s="202"/>
      <c r="B641" s="203" t="s">
        <v>161</v>
      </c>
      <c r="C641" s="204" t="s">
        <v>482</v>
      </c>
      <c r="D641" s="206">
        <v>0</v>
      </c>
      <c r="E641" s="206">
        <f t="shared" si="28"/>
        <v>9585</v>
      </c>
      <c r="F641" s="206">
        <v>9585</v>
      </c>
      <c r="G641" s="352"/>
      <c r="H641" s="30"/>
      <c r="I641" s="30"/>
    </row>
    <row r="642" spans="1:9" ht="12.95" customHeight="1" x14ac:dyDescent="0.3">
      <c r="A642" s="182"/>
      <c r="B642" s="183"/>
      <c r="C642" s="64"/>
      <c r="D642" s="180"/>
      <c r="E642" s="256">
        <f t="shared" si="28"/>
        <v>0</v>
      </c>
      <c r="F642" s="180"/>
      <c r="G642" s="350"/>
      <c r="H642" s="30"/>
      <c r="I642" s="30"/>
    </row>
    <row r="643" spans="1:9" ht="12.95" customHeight="1" x14ac:dyDescent="0.3">
      <c r="A643" s="208"/>
      <c r="B643" s="209"/>
      <c r="C643" s="210" t="s">
        <v>427</v>
      </c>
      <c r="D643" s="194">
        <f>D644</f>
        <v>115000</v>
      </c>
      <c r="E643" s="194">
        <f t="shared" si="28"/>
        <v>36902</v>
      </c>
      <c r="F643" s="194">
        <f>F644</f>
        <v>151902</v>
      </c>
      <c r="G643" s="355">
        <f t="shared" si="29"/>
        <v>132.08869565217393</v>
      </c>
      <c r="H643" s="30"/>
      <c r="I643" s="30"/>
    </row>
    <row r="644" spans="1:9" ht="12.95" customHeight="1" x14ac:dyDescent="0.3">
      <c r="A644" s="182"/>
      <c r="B644" s="183"/>
      <c r="C644" s="64" t="s">
        <v>428</v>
      </c>
      <c r="D644" s="195">
        <f>D645</f>
        <v>115000</v>
      </c>
      <c r="E644" s="256">
        <f t="shared" si="28"/>
        <v>36902</v>
      </c>
      <c r="F644" s="195">
        <f>F645</f>
        <v>151902</v>
      </c>
      <c r="G644" s="350">
        <f t="shared" si="29"/>
        <v>132.08869565217393</v>
      </c>
      <c r="H644" s="30"/>
      <c r="I644" s="30"/>
    </row>
    <row r="645" spans="1:9" ht="12.95" customHeight="1" x14ac:dyDescent="0.3">
      <c r="A645" s="88"/>
      <c r="B645" s="89" t="s">
        <v>12</v>
      </c>
      <c r="C645" s="90" t="s">
        <v>100</v>
      </c>
      <c r="D645" s="196">
        <f>D646</f>
        <v>115000</v>
      </c>
      <c r="E645" s="196">
        <f t="shared" si="28"/>
        <v>36902</v>
      </c>
      <c r="F645" s="196">
        <f>F646</f>
        <v>151902</v>
      </c>
      <c r="G645" s="354">
        <f t="shared" si="29"/>
        <v>132.08869565217393</v>
      </c>
      <c r="H645" s="30"/>
      <c r="I645" s="30"/>
    </row>
    <row r="646" spans="1:9" ht="12.95" customHeight="1" x14ac:dyDescent="0.3">
      <c r="A646" s="93"/>
      <c r="B646" s="94" t="s">
        <v>130</v>
      </c>
      <c r="C646" s="95" t="s">
        <v>251</v>
      </c>
      <c r="D646" s="201">
        <f>D647</f>
        <v>115000</v>
      </c>
      <c r="E646" s="201">
        <f t="shared" si="28"/>
        <v>36902</v>
      </c>
      <c r="F646" s="201">
        <f>F647</f>
        <v>151902</v>
      </c>
      <c r="G646" s="353">
        <f t="shared" si="29"/>
        <v>132.08869565217393</v>
      </c>
      <c r="H646" s="30"/>
      <c r="I646" s="30"/>
    </row>
    <row r="647" spans="1:9" ht="12.95" customHeight="1" x14ac:dyDescent="0.3">
      <c r="A647" s="202">
        <v>63</v>
      </c>
      <c r="B647" s="203" t="s">
        <v>133</v>
      </c>
      <c r="C647" s="204" t="s">
        <v>134</v>
      </c>
      <c r="D647" s="206">
        <v>115000</v>
      </c>
      <c r="E647" s="358">
        <f t="shared" si="28"/>
        <v>36902</v>
      </c>
      <c r="F647" s="206">
        <v>151902</v>
      </c>
      <c r="G647" s="352">
        <f t="shared" si="29"/>
        <v>132.08869565217393</v>
      </c>
      <c r="H647" s="30"/>
      <c r="I647" s="30"/>
    </row>
    <row r="648" spans="1:9" ht="12.95" customHeight="1" x14ac:dyDescent="0.3">
      <c r="A648" s="211"/>
      <c r="B648" s="212"/>
      <c r="C648" s="184"/>
      <c r="D648" s="180"/>
      <c r="E648" s="180"/>
      <c r="F648" s="180"/>
      <c r="G648" s="350"/>
      <c r="H648" s="30"/>
      <c r="I648" s="30"/>
    </row>
    <row r="649" spans="1:9" ht="12.95" customHeight="1" x14ac:dyDescent="0.3">
      <c r="A649" s="224"/>
      <c r="B649" s="225" t="s">
        <v>252</v>
      </c>
      <c r="C649" s="226"/>
      <c r="D649" s="255">
        <f>D654</f>
        <v>246000</v>
      </c>
      <c r="E649" s="227">
        <f>F649-D649</f>
        <v>-197816</v>
      </c>
      <c r="F649" s="255">
        <f>F654</f>
        <v>48184</v>
      </c>
      <c r="G649" s="351">
        <f>F649/D649*100</f>
        <v>19.586991869918698</v>
      </c>
      <c r="H649" s="30"/>
      <c r="I649" s="30"/>
    </row>
    <row r="650" spans="1:9" ht="12.95" customHeight="1" x14ac:dyDescent="0.3">
      <c r="A650" s="79"/>
      <c r="B650" s="80"/>
      <c r="C650" s="170" t="s">
        <v>226</v>
      </c>
      <c r="D650" s="180"/>
      <c r="E650" s="219">
        <f t="shared" ref="E650:E664" si="30">F650-D650</f>
        <v>0</v>
      </c>
      <c r="F650" s="180"/>
      <c r="G650" s="350"/>
      <c r="H650" s="30"/>
      <c r="I650" s="30"/>
    </row>
    <row r="651" spans="1:9" ht="12.95" customHeight="1" x14ac:dyDescent="0.3">
      <c r="A651" s="79"/>
      <c r="B651" s="80" t="s">
        <v>82</v>
      </c>
      <c r="C651" s="170" t="s">
        <v>83</v>
      </c>
      <c r="D651" s="180">
        <v>236000</v>
      </c>
      <c r="E651" s="219">
        <f t="shared" si="30"/>
        <v>-187816</v>
      </c>
      <c r="F651" s="180">
        <v>48184</v>
      </c>
      <c r="G651" s="350">
        <f t="shared" ref="G651:G664" si="31">F651/D651*100</f>
        <v>20.416949152542372</v>
      </c>
      <c r="H651" s="30"/>
      <c r="I651" s="30"/>
    </row>
    <row r="652" spans="1:9" ht="12.95" customHeight="1" x14ac:dyDescent="0.3">
      <c r="A652" s="79"/>
      <c r="B652" s="80" t="s">
        <v>90</v>
      </c>
      <c r="C652" s="170" t="s">
        <v>91</v>
      </c>
      <c r="D652" s="180">
        <v>10000</v>
      </c>
      <c r="E652" s="219">
        <f t="shared" si="30"/>
        <v>-10000</v>
      </c>
      <c r="F652" s="219">
        <v>0</v>
      </c>
      <c r="G652" s="350">
        <f t="shared" si="31"/>
        <v>0</v>
      </c>
      <c r="H652" s="30"/>
      <c r="I652" s="30"/>
    </row>
    <row r="653" spans="1:9" ht="12.95" customHeight="1" x14ac:dyDescent="0.3">
      <c r="A653" s="211"/>
      <c r="B653" s="213"/>
      <c r="C653" s="184"/>
      <c r="D653" s="180"/>
      <c r="E653" s="219">
        <f t="shared" si="30"/>
        <v>0</v>
      </c>
      <c r="F653" s="219"/>
      <c r="G653" s="350"/>
      <c r="H653" s="30"/>
      <c r="I653" s="30"/>
    </row>
    <row r="654" spans="1:9" ht="12.95" customHeight="1" x14ac:dyDescent="0.3">
      <c r="A654" s="190"/>
      <c r="B654" s="191"/>
      <c r="C654" s="192" t="s">
        <v>429</v>
      </c>
      <c r="D654" s="194">
        <f>D655+D661</f>
        <v>246000</v>
      </c>
      <c r="E654" s="228">
        <f t="shared" si="30"/>
        <v>-197816</v>
      </c>
      <c r="F654" s="194">
        <f>F655+F661</f>
        <v>48184</v>
      </c>
      <c r="G654" s="355">
        <f t="shared" si="31"/>
        <v>19.586991869918698</v>
      </c>
      <c r="H654" s="30"/>
      <c r="I654" s="30"/>
    </row>
    <row r="655" spans="1:9" ht="12.95" customHeight="1" x14ac:dyDescent="0.3">
      <c r="A655" s="187"/>
      <c r="B655" s="169"/>
      <c r="C655" s="73" t="s">
        <v>430</v>
      </c>
      <c r="D655" s="195">
        <f>D656</f>
        <v>151000</v>
      </c>
      <c r="E655" s="219">
        <f t="shared" si="30"/>
        <v>-139816</v>
      </c>
      <c r="F655" s="195">
        <f>F656</f>
        <v>11184</v>
      </c>
      <c r="G655" s="350">
        <f t="shared" si="31"/>
        <v>7.4066225165562907</v>
      </c>
      <c r="H655" s="30"/>
      <c r="I655" s="30"/>
    </row>
    <row r="656" spans="1:9" ht="12.95" customHeight="1" x14ac:dyDescent="0.3">
      <c r="A656" s="231"/>
      <c r="B656" s="243" t="s">
        <v>12</v>
      </c>
      <c r="C656" s="244" t="s">
        <v>100</v>
      </c>
      <c r="D656" s="196">
        <f>D657</f>
        <v>151000</v>
      </c>
      <c r="E656" s="232">
        <f t="shared" si="30"/>
        <v>-139816</v>
      </c>
      <c r="F656" s="196">
        <f>F657</f>
        <v>11184</v>
      </c>
      <c r="G656" s="354">
        <f t="shared" si="31"/>
        <v>7.4066225165562907</v>
      </c>
      <c r="H656" s="30"/>
      <c r="I656" s="30"/>
    </row>
    <row r="657" spans="1:9" ht="12.95" customHeight="1" x14ac:dyDescent="0.3">
      <c r="A657" s="197"/>
      <c r="B657" s="198" t="s">
        <v>109</v>
      </c>
      <c r="C657" s="199" t="s">
        <v>110</v>
      </c>
      <c r="D657" s="201">
        <f>D658+D659</f>
        <v>151000</v>
      </c>
      <c r="E657" s="234">
        <f t="shared" si="30"/>
        <v>-139816</v>
      </c>
      <c r="F657" s="201">
        <f>F658+F659</f>
        <v>11184</v>
      </c>
      <c r="G657" s="353">
        <f t="shared" si="31"/>
        <v>7.4066225165562907</v>
      </c>
      <c r="H657" s="30"/>
      <c r="I657" s="30"/>
    </row>
    <row r="658" spans="1:9" ht="12.95" customHeight="1" x14ac:dyDescent="0.3">
      <c r="A658" s="202">
        <v>64</v>
      </c>
      <c r="B658" s="203" t="s">
        <v>115</v>
      </c>
      <c r="C658" s="204" t="s">
        <v>116</v>
      </c>
      <c r="D658" s="206">
        <v>98000</v>
      </c>
      <c r="E658" s="206">
        <f t="shared" si="30"/>
        <v>-86816</v>
      </c>
      <c r="F658" s="206">
        <v>11184</v>
      </c>
      <c r="G658" s="352">
        <f t="shared" si="31"/>
        <v>11.412244897959184</v>
      </c>
      <c r="H658" s="30"/>
      <c r="I658" s="30"/>
    </row>
    <row r="659" spans="1:9" ht="12.95" customHeight="1" x14ac:dyDescent="0.3">
      <c r="A659" s="202">
        <v>65</v>
      </c>
      <c r="B659" s="203" t="s">
        <v>119</v>
      </c>
      <c r="C659" s="204" t="s">
        <v>120</v>
      </c>
      <c r="D659" s="206">
        <v>53000</v>
      </c>
      <c r="E659" s="206">
        <f t="shared" si="30"/>
        <v>-53000</v>
      </c>
      <c r="F659" s="206">
        <v>0</v>
      </c>
      <c r="G659" s="352">
        <f t="shared" si="31"/>
        <v>0</v>
      </c>
      <c r="H659" s="30"/>
      <c r="I659" s="30"/>
    </row>
    <row r="660" spans="1:9" ht="12.95" customHeight="1" x14ac:dyDescent="0.3">
      <c r="A660" s="182"/>
      <c r="B660" s="183"/>
      <c r="C660" s="64"/>
      <c r="D660" s="180"/>
      <c r="E660" s="219">
        <f t="shared" si="30"/>
        <v>0</v>
      </c>
      <c r="F660" s="180"/>
      <c r="G660" s="350"/>
      <c r="H660" s="30"/>
      <c r="I660" s="30"/>
    </row>
    <row r="661" spans="1:9" ht="12.95" customHeight="1" x14ac:dyDescent="0.3">
      <c r="A661" s="182"/>
      <c r="B661" s="183"/>
      <c r="C661" s="184" t="s">
        <v>431</v>
      </c>
      <c r="D661" s="195">
        <f>D662</f>
        <v>95000</v>
      </c>
      <c r="E661" s="219">
        <f t="shared" si="30"/>
        <v>-58000</v>
      </c>
      <c r="F661" s="195">
        <f>F662</f>
        <v>37000</v>
      </c>
      <c r="G661" s="350">
        <f t="shared" si="31"/>
        <v>38.94736842105263</v>
      </c>
      <c r="H661" s="30"/>
      <c r="I661" s="30"/>
    </row>
    <row r="662" spans="1:9" ht="12.95" customHeight="1" x14ac:dyDescent="0.3">
      <c r="A662" s="258"/>
      <c r="B662" s="243" t="s">
        <v>12</v>
      </c>
      <c r="C662" s="262" t="s">
        <v>100</v>
      </c>
      <c r="D662" s="196">
        <f>D663</f>
        <v>95000</v>
      </c>
      <c r="E662" s="232">
        <f t="shared" si="30"/>
        <v>-58000</v>
      </c>
      <c r="F662" s="196">
        <f>F663</f>
        <v>37000</v>
      </c>
      <c r="G662" s="354">
        <f t="shared" si="31"/>
        <v>38.94736842105263</v>
      </c>
      <c r="H662" s="30"/>
      <c r="I662" s="30"/>
    </row>
    <row r="663" spans="1:9" ht="12.95" customHeight="1" x14ac:dyDescent="0.3">
      <c r="A663" s="197"/>
      <c r="B663" s="198" t="s">
        <v>139</v>
      </c>
      <c r="C663" s="199" t="s">
        <v>140</v>
      </c>
      <c r="D663" s="201">
        <f>D664</f>
        <v>95000</v>
      </c>
      <c r="E663" s="234">
        <f t="shared" si="30"/>
        <v>-58000</v>
      </c>
      <c r="F663" s="201">
        <f>F664</f>
        <v>37000</v>
      </c>
      <c r="G663" s="353">
        <f t="shared" si="31"/>
        <v>38.94736842105263</v>
      </c>
      <c r="H663" s="30"/>
      <c r="I663" s="30"/>
    </row>
    <row r="664" spans="1:9" ht="12.95" customHeight="1" x14ac:dyDescent="0.3">
      <c r="A664" s="202">
        <v>66</v>
      </c>
      <c r="B664" s="203" t="s">
        <v>141</v>
      </c>
      <c r="C664" s="204" t="s">
        <v>237</v>
      </c>
      <c r="D664" s="206">
        <v>95000</v>
      </c>
      <c r="E664" s="206">
        <f t="shared" si="30"/>
        <v>-58000</v>
      </c>
      <c r="F664" s="206">
        <v>37000</v>
      </c>
      <c r="G664" s="352">
        <f t="shared" si="31"/>
        <v>38.94736842105263</v>
      </c>
      <c r="H664" s="30"/>
      <c r="I664" s="30"/>
    </row>
    <row r="665" spans="1:9" ht="12.95" customHeight="1" x14ac:dyDescent="0.3">
      <c r="A665" s="182"/>
      <c r="B665" s="63"/>
      <c r="C665" s="64"/>
      <c r="D665" s="180"/>
      <c r="E665" s="180"/>
      <c r="F665" s="180"/>
      <c r="G665" s="350"/>
      <c r="H665" s="30"/>
      <c r="I665" s="30"/>
    </row>
    <row r="666" spans="1:9" ht="12.95" customHeight="1" x14ac:dyDescent="0.3">
      <c r="A666" s="224"/>
      <c r="B666" s="225" t="s">
        <v>253</v>
      </c>
      <c r="C666" s="226"/>
      <c r="D666" s="255">
        <f>D670</f>
        <v>450000</v>
      </c>
      <c r="E666" s="227">
        <f>F666-D666</f>
        <v>-32500</v>
      </c>
      <c r="F666" s="255">
        <f>F670</f>
        <v>417500</v>
      </c>
      <c r="G666" s="351">
        <f>F666/D666*100</f>
        <v>92.777777777777786</v>
      </c>
      <c r="H666" s="30"/>
      <c r="I666" s="30"/>
    </row>
    <row r="667" spans="1:9" ht="12.95" customHeight="1" x14ac:dyDescent="0.3">
      <c r="A667" s="79"/>
      <c r="B667" s="80"/>
      <c r="C667" s="170" t="s">
        <v>226</v>
      </c>
      <c r="D667" s="180"/>
      <c r="E667" s="219">
        <f t="shared" ref="E667:E674" si="32">F667-D667</f>
        <v>0</v>
      </c>
      <c r="F667" s="180"/>
      <c r="G667" s="350"/>
      <c r="H667" s="30"/>
      <c r="I667" s="30"/>
    </row>
    <row r="668" spans="1:9" ht="12.95" customHeight="1" x14ac:dyDescent="0.3">
      <c r="A668" s="79"/>
      <c r="B668" s="80" t="s">
        <v>82</v>
      </c>
      <c r="C668" s="170" t="s">
        <v>83</v>
      </c>
      <c r="D668" s="180">
        <v>450000</v>
      </c>
      <c r="E668" s="219">
        <f t="shared" si="32"/>
        <v>-32500</v>
      </c>
      <c r="F668" s="180">
        <v>417500</v>
      </c>
      <c r="G668" s="350">
        <f t="shared" ref="G668:G674" si="33">F668/D668*100</f>
        <v>92.777777777777786</v>
      </c>
      <c r="H668" s="30"/>
      <c r="I668" s="30"/>
    </row>
    <row r="669" spans="1:9" ht="12.95" customHeight="1" x14ac:dyDescent="0.3">
      <c r="A669" s="211"/>
      <c r="B669" s="213"/>
      <c r="C669" s="184"/>
      <c r="D669" s="180"/>
      <c r="E669" s="219">
        <f t="shared" si="32"/>
        <v>0</v>
      </c>
      <c r="F669" s="180"/>
      <c r="G669" s="350"/>
      <c r="H669" s="30"/>
      <c r="I669" s="30"/>
    </row>
    <row r="670" spans="1:9" ht="12.95" customHeight="1" x14ac:dyDescent="0.3">
      <c r="A670" s="190"/>
      <c r="B670" s="191"/>
      <c r="C670" s="192" t="s">
        <v>432</v>
      </c>
      <c r="D670" s="194">
        <f>D671</f>
        <v>450000</v>
      </c>
      <c r="E670" s="228">
        <f t="shared" si="32"/>
        <v>-32500</v>
      </c>
      <c r="F670" s="194">
        <f>F671</f>
        <v>417500</v>
      </c>
      <c r="G670" s="355">
        <f t="shared" si="33"/>
        <v>92.777777777777786</v>
      </c>
      <c r="H670" s="30"/>
      <c r="I670" s="30"/>
    </row>
    <row r="671" spans="1:9" ht="12.95" customHeight="1" x14ac:dyDescent="0.3">
      <c r="A671" s="69"/>
      <c r="B671" s="214"/>
      <c r="C671" s="60" t="s">
        <v>433</v>
      </c>
      <c r="D671" s="195">
        <f>D672</f>
        <v>450000</v>
      </c>
      <c r="E671" s="219">
        <f t="shared" si="32"/>
        <v>-32500</v>
      </c>
      <c r="F671" s="195">
        <f>F672</f>
        <v>417500</v>
      </c>
      <c r="G671" s="350">
        <f t="shared" si="33"/>
        <v>92.777777777777786</v>
      </c>
      <c r="H671" s="30"/>
      <c r="I671" s="30"/>
    </row>
    <row r="672" spans="1:9" ht="12.95" customHeight="1" x14ac:dyDescent="0.3">
      <c r="A672" s="258"/>
      <c r="B672" s="243" t="s">
        <v>12</v>
      </c>
      <c r="C672" s="259" t="s">
        <v>100</v>
      </c>
      <c r="D672" s="196">
        <f>D673</f>
        <v>450000</v>
      </c>
      <c r="E672" s="232">
        <f t="shared" si="32"/>
        <v>-32500</v>
      </c>
      <c r="F672" s="196">
        <f>F673</f>
        <v>417500</v>
      </c>
      <c r="G672" s="354">
        <f t="shared" si="33"/>
        <v>92.777777777777786</v>
      </c>
      <c r="H672" s="30"/>
      <c r="I672" s="30"/>
    </row>
    <row r="673" spans="1:9" ht="12.95" customHeight="1" x14ac:dyDescent="0.3">
      <c r="A673" s="197"/>
      <c r="B673" s="198" t="s">
        <v>139</v>
      </c>
      <c r="C673" s="199" t="s">
        <v>140</v>
      </c>
      <c r="D673" s="201">
        <f>D674</f>
        <v>450000</v>
      </c>
      <c r="E673" s="234">
        <f>F673-D673</f>
        <v>-32500</v>
      </c>
      <c r="F673" s="201">
        <f>F674</f>
        <v>417500</v>
      </c>
      <c r="G673" s="353">
        <f t="shared" si="33"/>
        <v>92.777777777777786</v>
      </c>
      <c r="H673" s="30"/>
      <c r="I673" s="30"/>
    </row>
    <row r="674" spans="1:9" ht="12.95" customHeight="1" x14ac:dyDescent="0.3">
      <c r="A674" s="261">
        <v>70</v>
      </c>
      <c r="B674" s="203" t="s">
        <v>141</v>
      </c>
      <c r="C674" s="204" t="s">
        <v>142</v>
      </c>
      <c r="D674" s="206">
        <v>450000</v>
      </c>
      <c r="E674" s="206">
        <f t="shared" si="32"/>
        <v>-32500</v>
      </c>
      <c r="F674" s="206">
        <v>417500</v>
      </c>
      <c r="G674" s="352">
        <f t="shared" si="33"/>
        <v>92.777777777777786</v>
      </c>
      <c r="H674" s="30"/>
      <c r="I674" s="30"/>
    </row>
    <row r="675" spans="1:9" ht="12.95" customHeight="1" x14ac:dyDescent="0.3">
      <c r="A675" s="182"/>
      <c r="B675" s="63"/>
      <c r="C675" s="64"/>
      <c r="D675" s="180"/>
      <c r="E675" s="180"/>
      <c r="F675" s="180"/>
      <c r="G675" s="350"/>
      <c r="H675" s="30"/>
      <c r="I675" s="30"/>
    </row>
    <row r="676" spans="1:9" ht="12.95" customHeight="1" x14ac:dyDescent="0.3">
      <c r="A676" s="224"/>
      <c r="B676" s="225" t="s">
        <v>255</v>
      </c>
      <c r="C676" s="226"/>
      <c r="D676" s="255">
        <f>D682</f>
        <v>1796845</v>
      </c>
      <c r="E676" s="227">
        <f>F676-D676</f>
        <v>-286087</v>
      </c>
      <c r="F676" s="255">
        <f>F682</f>
        <v>1510758</v>
      </c>
      <c r="G676" s="351">
        <f>F676/D676*100</f>
        <v>84.078370699754288</v>
      </c>
      <c r="H676" s="30"/>
      <c r="I676" s="30"/>
    </row>
    <row r="677" spans="1:9" ht="12.95" customHeight="1" x14ac:dyDescent="0.3">
      <c r="A677" s="172"/>
      <c r="B677" s="171"/>
      <c r="C677" s="170" t="s">
        <v>226</v>
      </c>
      <c r="D677" s="180"/>
      <c r="E677" s="180"/>
      <c r="F677" s="180"/>
      <c r="G677" s="350"/>
      <c r="H677" s="356"/>
      <c r="I677" s="30"/>
    </row>
    <row r="678" spans="1:9" ht="12.95" customHeight="1" x14ac:dyDescent="0.3">
      <c r="A678" s="172"/>
      <c r="B678" s="80" t="s">
        <v>82</v>
      </c>
      <c r="C678" s="170" t="s">
        <v>83</v>
      </c>
      <c r="D678" s="180">
        <v>1665150</v>
      </c>
      <c r="E678" s="180">
        <f>F678-D678</f>
        <v>-204687</v>
      </c>
      <c r="F678" s="180">
        <v>1460463</v>
      </c>
      <c r="G678" s="350">
        <f>F678/D678*100</f>
        <v>87.707593910458513</v>
      </c>
      <c r="H678" s="30"/>
      <c r="I678" s="30"/>
    </row>
    <row r="679" spans="1:9" ht="12.95" customHeight="1" x14ac:dyDescent="0.3">
      <c r="A679" s="172"/>
      <c r="B679" s="80" t="s">
        <v>90</v>
      </c>
      <c r="C679" s="170" t="s">
        <v>91</v>
      </c>
      <c r="D679" s="180">
        <v>38917</v>
      </c>
      <c r="E679" s="180">
        <f t="shared" ref="E679:E680" si="34">F679-D679</f>
        <v>-17985</v>
      </c>
      <c r="F679" s="180">
        <v>20932</v>
      </c>
      <c r="G679" s="350">
        <f>F679/D679*100</f>
        <v>53.78626307269316</v>
      </c>
      <c r="H679" s="30"/>
      <c r="I679" s="30"/>
    </row>
    <row r="680" spans="1:9" ht="12.95" customHeight="1" x14ac:dyDescent="0.3">
      <c r="A680" s="172"/>
      <c r="B680" s="80" t="s">
        <v>263</v>
      </c>
      <c r="C680" s="64" t="s">
        <v>264</v>
      </c>
      <c r="D680" s="180">
        <v>92778</v>
      </c>
      <c r="E680" s="180">
        <f t="shared" si="34"/>
        <v>-63415</v>
      </c>
      <c r="F680" s="180">
        <v>29363</v>
      </c>
      <c r="G680" s="350">
        <f>F680/D680*100</f>
        <v>31.648666709780336</v>
      </c>
      <c r="H680" s="30"/>
      <c r="I680" s="30"/>
    </row>
    <row r="681" spans="1:9" ht="12.95" customHeight="1" x14ac:dyDescent="0.3">
      <c r="A681" s="172"/>
      <c r="B681" s="171"/>
      <c r="C681" s="105"/>
      <c r="D681" s="180"/>
      <c r="E681" s="180"/>
      <c r="F681" s="180"/>
      <c r="G681" s="350"/>
      <c r="H681" s="30"/>
      <c r="I681" s="30"/>
    </row>
    <row r="682" spans="1:9" ht="12.95" customHeight="1" x14ac:dyDescent="0.3">
      <c r="A682" s="190"/>
      <c r="B682" s="191"/>
      <c r="C682" s="192" t="s">
        <v>434</v>
      </c>
      <c r="D682" s="194">
        <f>D683+D688+D693+D698</f>
        <v>1796845</v>
      </c>
      <c r="E682" s="228">
        <f>F682-D682</f>
        <v>-286087</v>
      </c>
      <c r="F682" s="194">
        <f>F683+F688+F693+F698</f>
        <v>1510758</v>
      </c>
      <c r="G682" s="355">
        <f>F682/D682*100</f>
        <v>84.078370699754288</v>
      </c>
      <c r="H682" s="30"/>
      <c r="I682" s="30"/>
    </row>
    <row r="683" spans="1:9" ht="12.95" customHeight="1" x14ac:dyDescent="0.3">
      <c r="A683" s="187"/>
      <c r="B683" s="169"/>
      <c r="C683" s="73" t="s">
        <v>435</v>
      </c>
      <c r="D683" s="195">
        <f>D684</f>
        <v>1511400</v>
      </c>
      <c r="E683" s="219">
        <f t="shared" ref="E683:E706" si="35">F683-D683</f>
        <v>-155937</v>
      </c>
      <c r="F683" s="195">
        <f>F684</f>
        <v>1355463</v>
      </c>
      <c r="G683" s="350">
        <f t="shared" ref="G683:G706" si="36">F683/D683*100</f>
        <v>89.682612147677659</v>
      </c>
      <c r="H683" s="30"/>
      <c r="I683" s="30"/>
    </row>
    <row r="684" spans="1:9" ht="12.95" customHeight="1" x14ac:dyDescent="0.3">
      <c r="A684" s="231"/>
      <c r="B684" s="243" t="s">
        <v>12</v>
      </c>
      <c r="C684" s="244" t="s">
        <v>100</v>
      </c>
      <c r="D684" s="196">
        <f>D685</f>
        <v>1511400</v>
      </c>
      <c r="E684" s="232">
        <f t="shared" si="35"/>
        <v>-155937</v>
      </c>
      <c r="F684" s="196">
        <f>F685</f>
        <v>1355463</v>
      </c>
      <c r="G684" s="354">
        <f t="shared" si="36"/>
        <v>89.682612147677659</v>
      </c>
      <c r="H684" s="30"/>
      <c r="I684" s="30"/>
    </row>
    <row r="685" spans="1:9" ht="12.95" customHeight="1" x14ac:dyDescent="0.3">
      <c r="A685" s="207"/>
      <c r="B685" s="198" t="s">
        <v>135</v>
      </c>
      <c r="C685" s="247" t="s">
        <v>254</v>
      </c>
      <c r="D685" s="201">
        <f>D686</f>
        <v>1511400</v>
      </c>
      <c r="E685" s="234">
        <f t="shared" si="35"/>
        <v>-155937</v>
      </c>
      <c r="F685" s="201">
        <f>F686</f>
        <v>1355463</v>
      </c>
      <c r="G685" s="353">
        <f t="shared" si="36"/>
        <v>89.682612147677659</v>
      </c>
      <c r="H685" s="30"/>
      <c r="I685" s="30"/>
    </row>
    <row r="686" spans="1:9" ht="12.95" customHeight="1" x14ac:dyDescent="0.3">
      <c r="A686" s="202">
        <v>71</v>
      </c>
      <c r="B686" s="203" t="s">
        <v>137</v>
      </c>
      <c r="C686" s="204" t="s">
        <v>138</v>
      </c>
      <c r="D686" s="206">
        <v>1511400</v>
      </c>
      <c r="E686" s="206">
        <f t="shared" si="35"/>
        <v>-155937</v>
      </c>
      <c r="F686" s="206">
        <v>1355463</v>
      </c>
      <c r="G686" s="352">
        <f t="shared" si="36"/>
        <v>89.682612147677659</v>
      </c>
      <c r="H686" s="30"/>
      <c r="I686" s="30"/>
    </row>
    <row r="687" spans="1:9" ht="12.95" customHeight="1" x14ac:dyDescent="0.3">
      <c r="A687" s="182"/>
      <c r="B687" s="183"/>
      <c r="C687" s="64"/>
      <c r="D687" s="180"/>
      <c r="E687" s="219">
        <f t="shared" si="35"/>
        <v>0</v>
      </c>
      <c r="F687" s="180"/>
      <c r="G687" s="350"/>
      <c r="H687" s="30"/>
      <c r="I687" s="30"/>
    </row>
    <row r="688" spans="1:9" ht="12.95" customHeight="1" x14ac:dyDescent="0.3">
      <c r="A688" s="182"/>
      <c r="B688" s="215"/>
      <c r="C688" s="184" t="s">
        <v>436</v>
      </c>
      <c r="D688" s="195">
        <f>D689</f>
        <v>158750</v>
      </c>
      <c r="E688" s="219">
        <f t="shared" si="35"/>
        <v>-58000</v>
      </c>
      <c r="F688" s="195">
        <f>F689</f>
        <v>100750</v>
      </c>
      <c r="G688" s="350">
        <f t="shared" si="36"/>
        <v>63.464566929133859</v>
      </c>
      <c r="H688" s="30"/>
      <c r="I688" s="30"/>
    </row>
    <row r="689" spans="1:9" ht="12.95" customHeight="1" x14ac:dyDescent="0.3">
      <c r="A689" s="229"/>
      <c r="B689" s="245">
        <v>3</v>
      </c>
      <c r="C689" s="244" t="s">
        <v>100</v>
      </c>
      <c r="D689" s="196">
        <f>D690</f>
        <v>158750</v>
      </c>
      <c r="E689" s="232">
        <f t="shared" si="35"/>
        <v>-58000</v>
      </c>
      <c r="F689" s="196">
        <f>F690</f>
        <v>100750</v>
      </c>
      <c r="G689" s="354">
        <f t="shared" si="36"/>
        <v>63.464566929133859</v>
      </c>
      <c r="H689" s="30"/>
      <c r="I689" s="30"/>
    </row>
    <row r="690" spans="1:9" s="29" customFormat="1" ht="12.95" customHeight="1" x14ac:dyDescent="0.3">
      <c r="A690" s="197"/>
      <c r="B690" s="198" t="s">
        <v>139</v>
      </c>
      <c r="C690" s="199" t="s">
        <v>140</v>
      </c>
      <c r="D690" s="201">
        <f>D691</f>
        <v>158750</v>
      </c>
      <c r="E690" s="234">
        <f t="shared" si="35"/>
        <v>-58000</v>
      </c>
      <c r="F690" s="201">
        <f>F691</f>
        <v>100750</v>
      </c>
      <c r="G690" s="353">
        <f t="shared" si="36"/>
        <v>63.464566929133859</v>
      </c>
      <c r="H690" s="220"/>
      <c r="I690" s="220"/>
    </row>
    <row r="691" spans="1:9" ht="12.95" customHeight="1" x14ac:dyDescent="0.3">
      <c r="A691" s="202">
        <v>73</v>
      </c>
      <c r="B691" s="203" t="s">
        <v>141</v>
      </c>
      <c r="C691" s="204" t="s">
        <v>237</v>
      </c>
      <c r="D691" s="206">
        <v>158750</v>
      </c>
      <c r="E691" s="206">
        <f t="shared" si="35"/>
        <v>-58000</v>
      </c>
      <c r="F691" s="206">
        <v>100750</v>
      </c>
      <c r="G691" s="352">
        <f t="shared" si="36"/>
        <v>63.464566929133859</v>
      </c>
      <c r="H691" s="30"/>
      <c r="I691" s="30"/>
    </row>
    <row r="692" spans="1:9" ht="12.95" customHeight="1" x14ac:dyDescent="0.3">
      <c r="A692" s="216"/>
      <c r="B692" s="217"/>
      <c r="C692" s="218"/>
      <c r="D692" s="219"/>
      <c r="E692" s="219">
        <f t="shared" si="35"/>
        <v>0</v>
      </c>
      <c r="F692" s="219"/>
      <c r="G692" s="350"/>
      <c r="H692" s="30"/>
      <c r="I692" s="30"/>
    </row>
    <row r="693" spans="1:9" ht="12.95" customHeight="1" x14ac:dyDescent="0.3">
      <c r="A693" s="221"/>
      <c r="B693" s="222"/>
      <c r="C693" s="223" t="s">
        <v>441</v>
      </c>
      <c r="D693" s="257">
        <v>20000</v>
      </c>
      <c r="E693" s="219">
        <f t="shared" si="35"/>
        <v>0</v>
      </c>
      <c r="F693" s="257">
        <f>F694</f>
        <v>20000</v>
      </c>
      <c r="G693" s="350">
        <f t="shared" si="36"/>
        <v>100</v>
      </c>
      <c r="H693" s="30"/>
      <c r="I693" s="30"/>
    </row>
    <row r="694" spans="1:9" ht="12.95" customHeight="1" x14ac:dyDescent="0.3">
      <c r="A694" s="229"/>
      <c r="B694" s="243" t="s">
        <v>12</v>
      </c>
      <c r="C694" s="248" t="s">
        <v>377</v>
      </c>
      <c r="D694" s="196">
        <v>20000</v>
      </c>
      <c r="E694" s="232">
        <f t="shared" si="35"/>
        <v>0</v>
      </c>
      <c r="F694" s="196">
        <f>F695</f>
        <v>20000</v>
      </c>
      <c r="G694" s="354">
        <f t="shared" si="36"/>
        <v>100</v>
      </c>
      <c r="H694" s="30"/>
      <c r="I694" s="30"/>
    </row>
    <row r="695" spans="1:9" ht="12.95" customHeight="1" x14ac:dyDescent="0.3">
      <c r="A695" s="207"/>
      <c r="B695" s="198" t="s">
        <v>130</v>
      </c>
      <c r="C695" s="249" t="s">
        <v>251</v>
      </c>
      <c r="D695" s="201">
        <v>20000</v>
      </c>
      <c r="E695" s="234">
        <f t="shared" si="35"/>
        <v>0</v>
      </c>
      <c r="F695" s="201">
        <f>F696</f>
        <v>20000</v>
      </c>
      <c r="G695" s="353">
        <f t="shared" si="36"/>
        <v>100</v>
      </c>
      <c r="H695" s="30"/>
      <c r="I695" s="30"/>
    </row>
    <row r="696" spans="1:9" ht="12.95" customHeight="1" x14ac:dyDescent="0.3">
      <c r="A696" s="202"/>
      <c r="B696" s="203" t="s">
        <v>133</v>
      </c>
      <c r="C696" s="251" t="s">
        <v>134</v>
      </c>
      <c r="D696" s="206">
        <v>20000</v>
      </c>
      <c r="E696" s="206">
        <f t="shared" si="35"/>
        <v>0</v>
      </c>
      <c r="F696" s="206">
        <v>20000</v>
      </c>
      <c r="G696" s="352">
        <f t="shared" si="36"/>
        <v>100</v>
      </c>
      <c r="H696" s="30"/>
      <c r="I696" s="30"/>
    </row>
    <row r="697" spans="1:9" ht="12.95" customHeight="1" x14ac:dyDescent="0.3">
      <c r="A697" s="216"/>
      <c r="B697" s="217"/>
      <c r="C697" s="252"/>
      <c r="D697" s="219"/>
      <c r="E697" s="219">
        <f t="shared" si="35"/>
        <v>0</v>
      </c>
      <c r="F697" s="219"/>
      <c r="G697" s="350"/>
      <c r="H697" s="30"/>
      <c r="I697" s="30"/>
    </row>
    <row r="698" spans="1:9" ht="12.95" customHeight="1" x14ac:dyDescent="0.3">
      <c r="A698" s="216"/>
      <c r="B698" s="217"/>
      <c r="C698" s="253" t="s">
        <v>442</v>
      </c>
      <c r="D698" s="256">
        <f>D699</f>
        <v>106695</v>
      </c>
      <c r="E698" s="219">
        <f t="shared" si="35"/>
        <v>-72150</v>
      </c>
      <c r="F698" s="256">
        <f>F699</f>
        <v>34545</v>
      </c>
      <c r="G698" s="350">
        <f t="shared" si="36"/>
        <v>32.377337269787716</v>
      </c>
      <c r="H698" s="30"/>
      <c r="I698" s="30"/>
    </row>
    <row r="699" spans="1:9" ht="12.95" customHeight="1" x14ac:dyDescent="0.3">
      <c r="A699" s="229"/>
      <c r="B699" s="243" t="s">
        <v>12</v>
      </c>
      <c r="C699" s="90" t="s">
        <v>100</v>
      </c>
      <c r="D699" s="196">
        <f>D700+D703</f>
        <v>106695</v>
      </c>
      <c r="E699" s="232">
        <f t="shared" si="35"/>
        <v>-72150</v>
      </c>
      <c r="F699" s="196">
        <f>F700+F703</f>
        <v>34545</v>
      </c>
      <c r="G699" s="354">
        <f t="shared" si="36"/>
        <v>32.377337269787716</v>
      </c>
      <c r="H699" s="30"/>
      <c r="I699" s="30"/>
    </row>
    <row r="700" spans="1:9" ht="12.95" customHeight="1" x14ac:dyDescent="0.3">
      <c r="A700" s="207"/>
      <c r="B700" s="198" t="s">
        <v>84</v>
      </c>
      <c r="C700" s="199" t="s">
        <v>101</v>
      </c>
      <c r="D700" s="201">
        <f>D701+D702</f>
        <v>70650</v>
      </c>
      <c r="E700" s="234">
        <f t="shared" si="35"/>
        <v>-70650</v>
      </c>
      <c r="F700" s="201">
        <f>F701+F702</f>
        <v>0</v>
      </c>
      <c r="G700" s="353">
        <f t="shared" si="36"/>
        <v>0</v>
      </c>
      <c r="H700" s="30"/>
      <c r="I700" s="30"/>
    </row>
    <row r="701" spans="1:9" ht="12.95" customHeight="1" x14ac:dyDescent="0.3">
      <c r="A701" s="202"/>
      <c r="B701" s="203" t="s">
        <v>102</v>
      </c>
      <c r="C701" s="204" t="s">
        <v>240</v>
      </c>
      <c r="D701" s="206">
        <v>60644</v>
      </c>
      <c r="E701" s="206">
        <f t="shared" si="35"/>
        <v>-60644</v>
      </c>
      <c r="F701" s="206">
        <v>0</v>
      </c>
      <c r="G701" s="352">
        <f t="shared" si="36"/>
        <v>0</v>
      </c>
      <c r="H701" s="30"/>
      <c r="I701" s="30"/>
    </row>
    <row r="702" spans="1:9" ht="12.95" customHeight="1" x14ac:dyDescent="0.3">
      <c r="A702" s="202"/>
      <c r="B702" s="203" t="s">
        <v>107</v>
      </c>
      <c r="C702" s="204" t="s">
        <v>108</v>
      </c>
      <c r="D702" s="206">
        <v>10006</v>
      </c>
      <c r="E702" s="206">
        <f t="shared" si="35"/>
        <v>-10006</v>
      </c>
      <c r="F702" s="206">
        <v>0</v>
      </c>
      <c r="G702" s="352">
        <f t="shared" si="36"/>
        <v>0</v>
      </c>
      <c r="H702" s="30"/>
      <c r="I702" s="30"/>
    </row>
    <row r="703" spans="1:9" ht="12.95" customHeight="1" x14ac:dyDescent="0.3">
      <c r="A703" s="207"/>
      <c r="B703" s="198" t="s">
        <v>109</v>
      </c>
      <c r="C703" s="254" t="s">
        <v>187</v>
      </c>
      <c r="D703" s="201">
        <f>D704+D706</f>
        <v>36045</v>
      </c>
      <c r="E703" s="234">
        <f t="shared" si="35"/>
        <v>-1500</v>
      </c>
      <c r="F703" s="201">
        <f>F704+F705+F706</f>
        <v>34545</v>
      </c>
      <c r="G703" s="353">
        <f t="shared" si="36"/>
        <v>95.838535164377859</v>
      </c>
      <c r="H703" s="30"/>
      <c r="I703" s="30"/>
    </row>
    <row r="704" spans="1:9" ht="12.95" customHeight="1" x14ac:dyDescent="0.3">
      <c r="A704" s="202"/>
      <c r="B704" s="203" t="s">
        <v>111</v>
      </c>
      <c r="C704" s="204" t="s">
        <v>112</v>
      </c>
      <c r="D704" s="206">
        <v>26500</v>
      </c>
      <c r="E704" s="206">
        <f t="shared" si="35"/>
        <v>-6500</v>
      </c>
      <c r="F704" s="206">
        <v>20000</v>
      </c>
      <c r="G704" s="352">
        <f t="shared" si="36"/>
        <v>75.471698113207552</v>
      </c>
      <c r="H704" s="30"/>
      <c r="I704" s="30"/>
    </row>
    <row r="705" spans="1:9" ht="12.95" customHeight="1" x14ac:dyDescent="0.3">
      <c r="A705" s="202"/>
      <c r="B705" s="203" t="s">
        <v>113</v>
      </c>
      <c r="C705" s="204" t="s">
        <v>449</v>
      </c>
      <c r="D705" s="206">
        <v>0</v>
      </c>
      <c r="E705" s="206">
        <f t="shared" si="35"/>
        <v>5000</v>
      </c>
      <c r="F705" s="206">
        <v>5000</v>
      </c>
      <c r="G705" s="352"/>
      <c r="H705" s="30"/>
      <c r="I705" s="30"/>
    </row>
    <row r="706" spans="1:9" ht="12.95" customHeight="1" x14ac:dyDescent="0.3">
      <c r="A706" s="202"/>
      <c r="B706" s="203" t="s">
        <v>115</v>
      </c>
      <c r="C706" s="204" t="s">
        <v>116</v>
      </c>
      <c r="D706" s="206">
        <v>9545</v>
      </c>
      <c r="E706" s="206">
        <f t="shared" si="35"/>
        <v>0</v>
      </c>
      <c r="F706" s="206">
        <v>9545</v>
      </c>
      <c r="G706" s="352">
        <f t="shared" si="36"/>
        <v>100</v>
      </c>
      <c r="H706" s="30"/>
      <c r="I706" s="30"/>
    </row>
    <row r="707" spans="1:9" ht="12.95" customHeight="1" x14ac:dyDescent="0.3">
      <c r="A707" s="182"/>
      <c r="B707" s="183"/>
      <c r="C707" s="64"/>
      <c r="D707" s="180"/>
      <c r="E707" s="180"/>
      <c r="F707" s="180"/>
      <c r="G707" s="350"/>
      <c r="H707" s="30"/>
      <c r="I707" s="30"/>
    </row>
    <row r="708" spans="1:9" ht="12.95" customHeight="1" x14ac:dyDescent="0.3">
      <c r="A708" s="224"/>
      <c r="B708" s="225" t="s">
        <v>256</v>
      </c>
      <c r="C708" s="226"/>
      <c r="D708" s="255">
        <f>D712</f>
        <v>268250</v>
      </c>
      <c r="E708" s="227">
        <f>F708-D708</f>
        <v>-200328</v>
      </c>
      <c r="F708" s="255">
        <f>F712</f>
        <v>67922</v>
      </c>
      <c r="G708" s="351">
        <f>F708/D708*100</f>
        <v>25.320410065237652</v>
      </c>
      <c r="H708" s="30"/>
      <c r="I708" s="30"/>
    </row>
    <row r="709" spans="1:9" ht="12.95" customHeight="1" x14ac:dyDescent="0.3">
      <c r="A709" s="172"/>
      <c r="B709" s="171"/>
      <c r="C709" s="170" t="s">
        <v>226</v>
      </c>
      <c r="D709" s="180"/>
      <c r="E709" s="180"/>
      <c r="F709" s="180"/>
      <c r="G709" s="350"/>
      <c r="H709" s="30"/>
      <c r="I709" s="30"/>
    </row>
    <row r="710" spans="1:9" ht="12.95" customHeight="1" x14ac:dyDescent="0.3">
      <c r="A710" s="172"/>
      <c r="B710" s="80" t="s">
        <v>82</v>
      </c>
      <c r="C710" s="170" t="s">
        <v>83</v>
      </c>
      <c r="D710" s="180">
        <v>268250</v>
      </c>
      <c r="E710" s="180">
        <f>F710-D710</f>
        <v>-200328</v>
      </c>
      <c r="F710" s="180">
        <v>67922</v>
      </c>
      <c r="G710" s="350">
        <f t="shared" ref="G710:G723" si="37">F710/D710*100</f>
        <v>25.320410065237652</v>
      </c>
      <c r="H710" s="30"/>
      <c r="I710" s="30"/>
    </row>
    <row r="711" spans="1:9" ht="12.95" customHeight="1" x14ac:dyDescent="0.3">
      <c r="A711" s="172"/>
      <c r="B711" s="171"/>
      <c r="C711" s="105"/>
      <c r="D711" s="180"/>
      <c r="E711" s="180"/>
      <c r="F711" s="180"/>
      <c r="G711" s="350"/>
      <c r="H711" s="30"/>
      <c r="I711" s="30"/>
    </row>
    <row r="712" spans="1:9" ht="12.95" customHeight="1" x14ac:dyDescent="0.3">
      <c r="A712" s="190"/>
      <c r="B712" s="191"/>
      <c r="C712" s="192" t="s">
        <v>437</v>
      </c>
      <c r="D712" s="194">
        <f>D713+D720</f>
        <v>268250</v>
      </c>
      <c r="E712" s="228">
        <f>F712-D712</f>
        <v>-200328</v>
      </c>
      <c r="F712" s="194">
        <f>F713+F720</f>
        <v>67922</v>
      </c>
      <c r="G712" s="355">
        <f t="shared" si="37"/>
        <v>25.320410065237652</v>
      </c>
      <c r="H712" s="30"/>
      <c r="I712" s="30"/>
    </row>
    <row r="713" spans="1:9" ht="12.95" customHeight="1" x14ac:dyDescent="0.3">
      <c r="A713" s="172"/>
      <c r="B713" s="80"/>
      <c r="C713" s="170" t="s">
        <v>438</v>
      </c>
      <c r="D713" s="195">
        <f>D714</f>
        <v>92000</v>
      </c>
      <c r="E713" s="180">
        <f>F713-D713</f>
        <v>-72000</v>
      </c>
      <c r="F713" s="195">
        <f>F714</f>
        <v>20000</v>
      </c>
      <c r="G713" s="350">
        <f t="shared" si="37"/>
        <v>21.739130434782609</v>
      </c>
      <c r="H713" s="30"/>
      <c r="I713" s="30"/>
    </row>
    <row r="714" spans="1:9" ht="12.95" customHeight="1" x14ac:dyDescent="0.3">
      <c r="A714" s="229"/>
      <c r="B714" s="230">
        <v>3</v>
      </c>
      <c r="C714" s="231" t="s">
        <v>100</v>
      </c>
      <c r="D714" s="196">
        <f>D715</f>
        <v>92000</v>
      </c>
      <c r="E714" s="232">
        <f t="shared" ref="E714:E723" si="38">F714-D714</f>
        <v>-72000</v>
      </c>
      <c r="F714" s="196">
        <f>F715</f>
        <v>20000</v>
      </c>
      <c r="G714" s="354">
        <f t="shared" si="37"/>
        <v>21.739130434782609</v>
      </c>
      <c r="H714" s="30"/>
      <c r="I714" s="30"/>
    </row>
    <row r="715" spans="1:9" ht="12.95" customHeight="1" x14ac:dyDescent="0.3">
      <c r="A715" s="207"/>
      <c r="B715" s="233">
        <v>32</v>
      </c>
      <c r="C715" s="197" t="s">
        <v>110</v>
      </c>
      <c r="D715" s="201">
        <f>D716+D717+D718</f>
        <v>92000</v>
      </c>
      <c r="E715" s="234">
        <f t="shared" si="38"/>
        <v>-72000</v>
      </c>
      <c r="F715" s="201">
        <f>F716+F717+F718</f>
        <v>20000</v>
      </c>
      <c r="G715" s="353">
        <f t="shared" si="37"/>
        <v>21.739130434782609</v>
      </c>
      <c r="H715" s="30"/>
      <c r="I715" s="30"/>
    </row>
    <row r="716" spans="1:9" ht="12.95" customHeight="1" x14ac:dyDescent="0.3">
      <c r="A716" s="202">
        <v>74</v>
      </c>
      <c r="B716" s="235">
        <v>322</v>
      </c>
      <c r="C716" s="202" t="s">
        <v>114</v>
      </c>
      <c r="D716" s="206">
        <v>2000</v>
      </c>
      <c r="E716" s="206">
        <f t="shared" si="38"/>
        <v>-2000</v>
      </c>
      <c r="F716" s="206">
        <v>0</v>
      </c>
      <c r="G716" s="352">
        <f t="shared" si="37"/>
        <v>0</v>
      </c>
      <c r="H716" s="30"/>
      <c r="I716" s="30"/>
    </row>
    <row r="717" spans="1:9" ht="12.95" customHeight="1" x14ac:dyDescent="0.3">
      <c r="A717" s="202">
        <v>75</v>
      </c>
      <c r="B717" s="235">
        <v>323</v>
      </c>
      <c r="C717" s="202" t="s">
        <v>116</v>
      </c>
      <c r="D717" s="206">
        <v>85000</v>
      </c>
      <c r="E717" s="206">
        <f t="shared" si="38"/>
        <v>-65000</v>
      </c>
      <c r="F717" s="206">
        <v>20000</v>
      </c>
      <c r="G717" s="352">
        <f t="shared" si="37"/>
        <v>23.52941176470588</v>
      </c>
      <c r="H717" s="30"/>
      <c r="I717" s="30"/>
    </row>
    <row r="718" spans="1:9" ht="12.95" customHeight="1" x14ac:dyDescent="0.3">
      <c r="A718" s="202">
        <v>76</v>
      </c>
      <c r="B718" s="235">
        <v>329</v>
      </c>
      <c r="C718" s="202" t="s">
        <v>120</v>
      </c>
      <c r="D718" s="206">
        <v>5000</v>
      </c>
      <c r="E718" s="206">
        <f t="shared" si="38"/>
        <v>-5000</v>
      </c>
      <c r="F718" s="206">
        <v>0</v>
      </c>
      <c r="G718" s="352">
        <f t="shared" si="37"/>
        <v>0</v>
      </c>
      <c r="H718" s="30"/>
      <c r="I718" s="30"/>
    </row>
    <row r="719" spans="1:9" ht="12.95" customHeight="1" x14ac:dyDescent="0.3">
      <c r="A719" s="182"/>
      <c r="B719" s="236"/>
      <c r="C719" s="69"/>
      <c r="D719" s="180"/>
      <c r="E719" s="180">
        <v>0</v>
      </c>
      <c r="F719" s="180"/>
      <c r="G719" s="350"/>
      <c r="H719" s="30"/>
      <c r="I719" s="30"/>
    </row>
    <row r="720" spans="1:9" ht="12.95" customHeight="1" x14ac:dyDescent="0.3">
      <c r="A720" s="182"/>
      <c r="B720" s="236"/>
      <c r="C720" s="69" t="s">
        <v>439</v>
      </c>
      <c r="D720" s="195">
        <f>D721</f>
        <v>176250</v>
      </c>
      <c r="E720" s="180">
        <f t="shared" si="38"/>
        <v>-128328</v>
      </c>
      <c r="F720" s="195">
        <f>F721</f>
        <v>47922</v>
      </c>
      <c r="G720" s="350">
        <f t="shared" si="37"/>
        <v>27.189787234042551</v>
      </c>
      <c r="H720" s="30"/>
      <c r="I720" s="30"/>
    </row>
    <row r="721" spans="1:9" ht="12.95" customHeight="1" x14ac:dyDescent="0.3">
      <c r="A721" s="231"/>
      <c r="B721" s="230">
        <v>3</v>
      </c>
      <c r="C721" s="231" t="s">
        <v>100</v>
      </c>
      <c r="D721" s="196">
        <f>D722</f>
        <v>176250</v>
      </c>
      <c r="E721" s="232">
        <f t="shared" si="38"/>
        <v>-128328</v>
      </c>
      <c r="F721" s="196">
        <f>F722</f>
        <v>47922</v>
      </c>
      <c r="G721" s="354">
        <f t="shared" si="37"/>
        <v>27.189787234042551</v>
      </c>
      <c r="H721" s="30"/>
      <c r="I721" s="30"/>
    </row>
    <row r="722" spans="1:9" ht="12.95" customHeight="1" x14ac:dyDescent="0.3">
      <c r="A722" s="207"/>
      <c r="B722" s="233">
        <v>38</v>
      </c>
      <c r="C722" s="237" t="s">
        <v>140</v>
      </c>
      <c r="D722" s="201">
        <f>D723</f>
        <v>176250</v>
      </c>
      <c r="E722" s="234">
        <f t="shared" si="38"/>
        <v>-128328</v>
      </c>
      <c r="F722" s="201">
        <f>F723</f>
        <v>47922</v>
      </c>
      <c r="G722" s="353">
        <f t="shared" si="37"/>
        <v>27.189787234042551</v>
      </c>
      <c r="H722" s="30"/>
      <c r="I722" s="30"/>
    </row>
    <row r="723" spans="1:9" ht="12.95" customHeight="1" x14ac:dyDescent="0.3">
      <c r="A723" s="202">
        <v>77</v>
      </c>
      <c r="B723" s="235">
        <v>381</v>
      </c>
      <c r="C723" s="238" t="s">
        <v>237</v>
      </c>
      <c r="D723" s="206">
        <v>176250</v>
      </c>
      <c r="E723" s="206">
        <f t="shared" si="38"/>
        <v>-128328</v>
      </c>
      <c r="F723" s="206">
        <v>47922</v>
      </c>
      <c r="G723" s="352">
        <f t="shared" si="37"/>
        <v>27.189787234042551</v>
      </c>
    </row>
    <row r="724" spans="1:9" ht="12.95" customHeight="1" x14ac:dyDescent="0.25">
      <c r="A724" s="8"/>
      <c r="B724" s="8"/>
      <c r="C724" s="8"/>
      <c r="D724" s="8"/>
      <c r="E724" s="8"/>
      <c r="F724" s="8"/>
      <c r="G724" s="8"/>
    </row>
    <row r="725" spans="1:9" ht="12.95" customHeight="1" x14ac:dyDescent="0.25">
      <c r="A725" s="8"/>
      <c r="C725" s="8"/>
      <c r="D725" s="8"/>
      <c r="E725" s="8"/>
    </row>
    <row r="726" spans="1:9" ht="12.95" customHeight="1" x14ac:dyDescent="0.25">
      <c r="A726" s="8"/>
    </row>
    <row r="727" spans="1:9" ht="12.95" customHeight="1" x14ac:dyDescent="0.25">
      <c r="A727" s="8"/>
    </row>
    <row r="728" spans="1:9" ht="12.95" customHeight="1" x14ac:dyDescent="0.25">
      <c r="A728" s="8"/>
    </row>
    <row r="729" spans="1:9" ht="12.95" customHeight="1" x14ac:dyDescent="0.25">
      <c r="A729" s="8"/>
    </row>
    <row r="730" spans="1:9" ht="12.95" customHeight="1" x14ac:dyDescent="0.25">
      <c r="A730" s="8"/>
    </row>
    <row r="731" spans="1:9" ht="12.95" customHeight="1" x14ac:dyDescent="0.25">
      <c r="A731" s="8"/>
      <c r="B731" s="8"/>
    </row>
    <row r="732" spans="1:9" ht="12.95" customHeight="1" x14ac:dyDescent="0.25">
      <c r="A732" s="8"/>
      <c r="B732" s="8"/>
      <c r="C732" s="8"/>
      <c r="D732" s="8"/>
      <c r="E732" s="8"/>
    </row>
    <row r="733" spans="1:9" ht="12.95" customHeight="1" x14ac:dyDescent="0.25">
      <c r="A733" s="8"/>
      <c r="B733" s="8"/>
      <c r="C733" s="8"/>
      <c r="D733" s="8"/>
      <c r="E733" s="8"/>
    </row>
    <row r="734" spans="1:9" ht="12.95" customHeight="1" x14ac:dyDescent="0.25">
      <c r="A734" s="8"/>
      <c r="B734" s="8"/>
      <c r="C734" s="8"/>
      <c r="D734" s="8"/>
      <c r="E734" s="8"/>
    </row>
    <row r="735" spans="1:9" ht="12.95" customHeight="1" x14ac:dyDescent="0.25">
      <c r="A735" s="8"/>
      <c r="B735" s="8"/>
      <c r="C735" s="8"/>
      <c r="D735" s="8"/>
      <c r="E735" s="8"/>
    </row>
    <row r="736" spans="1:9" ht="12.95" customHeight="1" x14ac:dyDescent="0.25">
      <c r="A736" s="8"/>
      <c r="B736" s="8"/>
      <c r="C736" s="8"/>
      <c r="D736" s="8"/>
      <c r="E736" s="8"/>
    </row>
    <row r="737" spans="1:6" ht="12.95" customHeight="1" x14ac:dyDescent="0.25">
      <c r="A737" s="8"/>
      <c r="B737" s="8"/>
      <c r="C737" s="8"/>
      <c r="D737" s="8"/>
      <c r="E737" s="8"/>
      <c r="F737" s="8"/>
    </row>
    <row r="738" spans="1:6" ht="12.95" customHeight="1" x14ac:dyDescent="0.25">
      <c r="A738" s="8"/>
      <c r="B738" s="8"/>
      <c r="C738" s="8"/>
      <c r="D738" s="8"/>
      <c r="E738" s="8"/>
      <c r="F738" s="8"/>
    </row>
    <row r="739" spans="1:6" ht="12.95" customHeight="1" x14ac:dyDescent="0.25">
      <c r="A739" s="8"/>
      <c r="B739" s="8"/>
      <c r="C739" s="8"/>
      <c r="D739" s="8"/>
      <c r="E739" s="8"/>
      <c r="F739" s="8"/>
    </row>
    <row r="740" spans="1:6" ht="12.95" customHeight="1" x14ac:dyDescent="0.25">
      <c r="A740" s="8"/>
      <c r="B740" s="8"/>
      <c r="C740" s="8"/>
      <c r="D740" s="8"/>
      <c r="E740" s="8"/>
      <c r="F740" s="8"/>
    </row>
    <row r="741" spans="1:6" ht="12.95" customHeight="1" x14ac:dyDescent="0.25">
      <c r="A741" s="8"/>
      <c r="B741" s="8"/>
      <c r="C741" s="8"/>
      <c r="D741" s="8"/>
      <c r="E741" s="8"/>
      <c r="F741" s="8"/>
    </row>
    <row r="742" spans="1:6" ht="12.95" customHeight="1" x14ac:dyDescent="0.25">
      <c r="A742" s="8"/>
      <c r="B742" s="8"/>
      <c r="C742" s="8"/>
      <c r="D742" s="8"/>
      <c r="E742" s="8"/>
      <c r="F742" s="8"/>
    </row>
    <row r="743" spans="1:6" ht="12.95" customHeight="1" x14ac:dyDescent="0.25">
      <c r="A743" s="8"/>
      <c r="B743" s="8"/>
      <c r="C743" s="8"/>
      <c r="D743" s="8"/>
      <c r="E743" s="8"/>
      <c r="F743" s="8"/>
    </row>
    <row r="744" spans="1:6" ht="12.95" customHeight="1" x14ac:dyDescent="0.25">
      <c r="A744" s="8"/>
      <c r="B744" s="8"/>
      <c r="C744" s="8"/>
      <c r="D744" s="8"/>
      <c r="E744" s="8"/>
      <c r="F744" s="8"/>
    </row>
    <row r="745" spans="1:6" ht="12.95" customHeight="1" x14ac:dyDescent="0.25">
      <c r="A745" s="8"/>
      <c r="B745" s="8"/>
      <c r="C745" s="8"/>
      <c r="D745" s="8"/>
      <c r="E745" s="8"/>
      <c r="F745" s="8"/>
    </row>
    <row r="746" spans="1:6" ht="12.95" customHeight="1" x14ac:dyDescent="0.25">
      <c r="A746" s="8"/>
      <c r="B746" s="8"/>
      <c r="C746" s="8"/>
      <c r="D746" s="8"/>
      <c r="E746" s="8"/>
      <c r="F746" s="8"/>
    </row>
    <row r="747" spans="1:6" ht="12.95" customHeight="1" x14ac:dyDescent="0.25">
      <c r="A747" s="8"/>
      <c r="B747" s="8"/>
      <c r="C747" s="8"/>
      <c r="D747" s="8"/>
      <c r="E747" s="8"/>
      <c r="F747" s="8"/>
    </row>
    <row r="748" spans="1:6" ht="12.95" customHeight="1" x14ac:dyDescent="0.25">
      <c r="A748" s="8"/>
      <c r="B748" s="8"/>
      <c r="C748" s="8"/>
      <c r="D748" s="8"/>
      <c r="E748" s="8"/>
      <c r="F748" s="8"/>
    </row>
    <row r="749" spans="1:6" ht="12.95" customHeight="1" x14ac:dyDescent="0.25">
      <c r="A749" s="8"/>
      <c r="B749" s="8"/>
      <c r="C749" s="8"/>
      <c r="D749" s="8"/>
      <c r="E749" s="8"/>
      <c r="F749" s="8"/>
    </row>
    <row r="750" spans="1:6" ht="12.95" customHeight="1" x14ac:dyDescent="0.25">
      <c r="A750" s="8"/>
      <c r="B750" s="8"/>
      <c r="C750" s="8"/>
      <c r="D750" s="8"/>
      <c r="E750" s="8"/>
      <c r="F750" s="8"/>
    </row>
    <row r="751" spans="1:6" ht="12.95" customHeight="1" x14ac:dyDescent="0.25">
      <c r="A751" s="8"/>
      <c r="B751" s="8"/>
      <c r="C751" s="8"/>
      <c r="D751" s="8"/>
      <c r="E751" s="8"/>
      <c r="F751" s="8"/>
    </row>
    <row r="752" spans="1:6" ht="12.95" customHeight="1" x14ac:dyDescent="0.25">
      <c r="A752" s="8"/>
      <c r="B752" s="8"/>
      <c r="C752" s="8"/>
      <c r="D752" s="8"/>
      <c r="E752" s="8"/>
      <c r="F752" s="8"/>
    </row>
    <row r="753" spans="1:6" ht="12.95" customHeight="1" x14ac:dyDescent="0.25">
      <c r="A753" s="8"/>
      <c r="B753" s="8"/>
      <c r="C753" s="8"/>
      <c r="D753" s="8"/>
      <c r="E753" s="8"/>
      <c r="F753" s="8"/>
    </row>
    <row r="754" spans="1:6" ht="12.95" customHeight="1" x14ac:dyDescent="0.25">
      <c r="A754" s="8"/>
      <c r="B754" s="8"/>
      <c r="C754" s="8"/>
      <c r="D754" s="8"/>
      <c r="E754" s="8"/>
      <c r="F754" s="8"/>
    </row>
    <row r="755" spans="1:6" ht="12.95" customHeight="1" x14ac:dyDescent="0.25">
      <c r="A755" s="8"/>
      <c r="B755" s="8"/>
      <c r="C755" s="8"/>
      <c r="D755" s="8"/>
      <c r="E755" s="8"/>
      <c r="F755" s="8"/>
    </row>
    <row r="756" spans="1:6" ht="12.95" customHeight="1" x14ac:dyDescent="0.25">
      <c r="A756" s="8"/>
      <c r="B756" s="8"/>
      <c r="C756" s="8"/>
      <c r="D756" s="8"/>
      <c r="E756" s="8"/>
      <c r="F756" s="8"/>
    </row>
    <row r="757" spans="1:6" ht="12.95" customHeight="1" x14ac:dyDescent="0.25">
      <c r="A757" s="8"/>
      <c r="B757" s="8"/>
      <c r="C757" s="8"/>
      <c r="D757" s="8"/>
      <c r="E757" s="8"/>
      <c r="F757" s="8"/>
    </row>
    <row r="758" spans="1:6" ht="12.95" customHeight="1" x14ac:dyDescent="0.25">
      <c r="A758" s="8"/>
      <c r="B758" s="8"/>
      <c r="C758" s="8"/>
      <c r="D758" s="8"/>
      <c r="E758" s="8"/>
      <c r="F758" s="8"/>
    </row>
    <row r="759" spans="1:6" ht="12.95" customHeight="1" x14ac:dyDescent="0.25">
      <c r="A759" s="8"/>
      <c r="B759" s="8"/>
      <c r="C759" s="8"/>
      <c r="D759" s="8"/>
      <c r="E759" s="8"/>
      <c r="F759" s="8"/>
    </row>
    <row r="760" spans="1:6" ht="12.95" customHeight="1" x14ac:dyDescent="0.25">
      <c r="A760" s="8"/>
      <c r="B760" s="8"/>
      <c r="C760" s="8"/>
      <c r="D760" s="8"/>
      <c r="E760" s="8"/>
      <c r="F760" s="8"/>
    </row>
    <row r="761" spans="1:6" ht="12.95" customHeight="1" x14ac:dyDescent="0.25">
      <c r="A761" s="8"/>
      <c r="B761" s="8"/>
      <c r="C761" s="8"/>
      <c r="D761" s="8"/>
      <c r="E761" s="8"/>
      <c r="F761" s="8"/>
    </row>
    <row r="762" spans="1:6" ht="12.95" customHeight="1" x14ac:dyDescent="0.25">
      <c r="A762" s="8"/>
      <c r="B762" s="8"/>
      <c r="C762" s="8"/>
      <c r="D762" s="8"/>
      <c r="E762" s="8"/>
      <c r="F762" s="8"/>
    </row>
    <row r="763" spans="1:6" ht="12.95" customHeight="1" x14ac:dyDescent="0.25">
      <c r="A763" s="8"/>
      <c r="B763" s="8"/>
      <c r="C763" s="8"/>
      <c r="D763" s="8"/>
      <c r="E763" s="8"/>
      <c r="F763" s="8"/>
    </row>
    <row r="764" spans="1:6" ht="12.95" customHeight="1" x14ac:dyDescent="0.25">
      <c r="A764" s="8"/>
      <c r="B764" s="8"/>
      <c r="C764" s="8"/>
      <c r="D764" s="8"/>
      <c r="E764" s="8"/>
      <c r="F764" s="8"/>
    </row>
    <row r="765" spans="1:6" ht="12.95" customHeight="1" x14ac:dyDescent="0.25">
      <c r="A765" s="8"/>
      <c r="B765" s="8"/>
      <c r="C765" s="8"/>
      <c r="D765" s="8"/>
      <c r="E765" s="8"/>
      <c r="F765" s="8"/>
    </row>
    <row r="766" spans="1:6" ht="12.95" customHeight="1" x14ac:dyDescent="0.25">
      <c r="A766" s="8"/>
      <c r="B766" s="8"/>
      <c r="C766" s="8"/>
      <c r="D766" s="8"/>
      <c r="E766" s="8"/>
      <c r="F766" s="8"/>
    </row>
    <row r="767" spans="1:6" ht="12.95" customHeight="1" x14ac:dyDescent="0.25">
      <c r="A767" s="8"/>
      <c r="B767" s="8"/>
      <c r="C767" s="8"/>
      <c r="D767" s="8"/>
      <c r="E767" s="8"/>
      <c r="F767" s="8"/>
    </row>
    <row r="768" spans="1:6" ht="12.95" customHeight="1" x14ac:dyDescent="0.25">
      <c r="A768" s="8"/>
      <c r="B768" s="8"/>
      <c r="C768" s="8"/>
      <c r="D768" s="8"/>
      <c r="E768" s="8"/>
      <c r="F768" s="8"/>
    </row>
    <row r="769" spans="1:11" ht="12.95" customHeight="1" x14ac:dyDescent="0.25">
      <c r="A769" s="8"/>
      <c r="B769" s="8"/>
      <c r="C769" s="8"/>
      <c r="D769" s="8"/>
      <c r="E769" s="8"/>
      <c r="F769" s="8"/>
    </row>
    <row r="770" spans="1:11" ht="12.95" customHeight="1" x14ac:dyDescent="0.25">
      <c r="A770" s="8"/>
      <c r="B770" s="8"/>
      <c r="C770" s="8"/>
      <c r="D770" s="8"/>
      <c r="E770" s="8"/>
      <c r="F770" s="8"/>
    </row>
    <row r="771" spans="1:11" ht="12.95" customHeight="1" x14ac:dyDescent="0.25">
      <c r="A771" s="8"/>
      <c r="B771" s="8"/>
      <c r="C771" s="8"/>
      <c r="D771" s="8"/>
      <c r="E771" s="8"/>
      <c r="F771" s="8"/>
    </row>
    <row r="772" spans="1:11" ht="12.95" customHeight="1" x14ac:dyDescent="0.25">
      <c r="A772" s="8"/>
      <c r="B772" s="8"/>
      <c r="C772" s="8"/>
      <c r="D772" s="8"/>
      <c r="E772" s="8"/>
      <c r="F772" s="8"/>
    </row>
    <row r="773" spans="1:11" ht="12.95" customHeight="1" x14ac:dyDescent="0.25">
      <c r="A773" s="8"/>
      <c r="B773" s="8"/>
      <c r="C773" s="8"/>
      <c r="D773" s="8"/>
      <c r="E773" s="8"/>
      <c r="F773" s="8"/>
    </row>
    <row r="774" spans="1:11" ht="12.95" customHeight="1" x14ac:dyDescent="0.25">
      <c r="A774" s="8"/>
      <c r="B774" s="8"/>
      <c r="C774" s="8"/>
      <c r="D774" s="8"/>
      <c r="E774" s="8"/>
      <c r="F774" s="8"/>
    </row>
    <row r="775" spans="1:11" ht="12.95" customHeight="1" x14ac:dyDescent="0.25">
      <c r="A775" s="8"/>
      <c r="B775" s="8"/>
      <c r="C775" s="8"/>
      <c r="D775" s="8"/>
      <c r="E775" s="8"/>
      <c r="F775" s="8"/>
      <c r="H775" s="8"/>
      <c r="I775" s="8"/>
      <c r="J775" s="8"/>
      <c r="K775" s="8"/>
    </row>
    <row r="776" spans="1:11" ht="12.95" customHeight="1" x14ac:dyDescent="0.25">
      <c r="A776" s="8"/>
      <c r="B776" s="8"/>
      <c r="C776" s="8"/>
      <c r="D776" s="8"/>
      <c r="E776" s="8"/>
      <c r="F776" s="8"/>
      <c r="H776" s="8"/>
      <c r="I776" s="8"/>
      <c r="J776" s="8"/>
      <c r="K776" s="8"/>
    </row>
    <row r="777" spans="1:11" ht="12.9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</row>
    <row r="778" spans="1:11" ht="12.9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</row>
    <row r="779" spans="1:11" ht="12.95" customHeight="1" x14ac:dyDescent="0.25">
      <c r="A779" s="8"/>
      <c r="B779" s="8"/>
      <c r="C779" s="8"/>
      <c r="D779" s="8"/>
      <c r="E779" s="8"/>
      <c r="F779" s="8"/>
      <c r="G779" s="8"/>
      <c r="I779" s="8"/>
      <c r="J779" s="8"/>
      <c r="K779" s="8"/>
    </row>
    <row r="780" spans="1:11" ht="12.95" customHeight="1" x14ac:dyDescent="0.25">
      <c r="A780" s="8"/>
      <c r="B780" s="8"/>
      <c r="C780" s="8"/>
      <c r="D780" s="8"/>
      <c r="E780" s="8"/>
      <c r="F780" s="8"/>
      <c r="G780" s="8"/>
      <c r="I780" s="8"/>
      <c r="J780" s="8"/>
      <c r="K780" s="8"/>
    </row>
    <row r="781" spans="1:11" ht="12.95" customHeight="1" x14ac:dyDescent="0.25">
      <c r="A781" s="8"/>
      <c r="B781" s="8"/>
      <c r="C781" s="8"/>
      <c r="D781" s="8"/>
      <c r="E781" s="8"/>
      <c r="F781" s="8"/>
      <c r="G781" s="8"/>
      <c r="I781" s="8"/>
      <c r="J781" s="8"/>
      <c r="K781" s="8"/>
    </row>
    <row r="782" spans="1:11" ht="12.95" customHeight="1" x14ac:dyDescent="0.25">
      <c r="A782" s="8"/>
      <c r="B782" s="8"/>
      <c r="C782" s="8"/>
      <c r="D782" s="8"/>
      <c r="E782" s="8"/>
      <c r="F782" s="8"/>
      <c r="G782" s="8"/>
      <c r="I782" s="8"/>
      <c r="J782" s="8"/>
      <c r="K782" s="8"/>
    </row>
    <row r="783" spans="1:11" ht="12.95" customHeight="1" x14ac:dyDescent="0.25">
      <c r="A783" s="8"/>
      <c r="B783" s="8"/>
      <c r="C783" s="8"/>
      <c r="D783" s="8"/>
      <c r="E783" s="8"/>
      <c r="F783" s="8"/>
      <c r="G783" s="8"/>
      <c r="I783" s="8"/>
      <c r="J783" s="8"/>
      <c r="K783" s="8"/>
    </row>
    <row r="784" spans="1:11" ht="12.95" customHeight="1" x14ac:dyDescent="0.25">
      <c r="A784" s="8"/>
      <c r="B784" s="8"/>
      <c r="C784" s="8"/>
      <c r="D784" s="8"/>
      <c r="E784" s="8"/>
      <c r="F784" s="8"/>
      <c r="G784" s="8"/>
      <c r="I784" s="8"/>
      <c r="J784" s="8"/>
      <c r="K784" s="8"/>
    </row>
    <row r="785" spans="1:11" ht="12.95" customHeight="1" x14ac:dyDescent="0.25">
      <c r="A785" s="8"/>
      <c r="B785" s="8"/>
      <c r="C785" s="8"/>
      <c r="D785" s="8"/>
      <c r="E785" s="8"/>
      <c r="F785" s="8"/>
      <c r="G785" s="8"/>
      <c r="I785" s="8"/>
      <c r="J785" s="8"/>
      <c r="K785" s="8"/>
    </row>
    <row r="786" spans="1:11" ht="12.95" customHeight="1" x14ac:dyDescent="0.25">
      <c r="A786" s="8"/>
      <c r="B786" s="8"/>
      <c r="C786" s="8"/>
      <c r="D786" s="8"/>
      <c r="E786" s="8"/>
      <c r="F786" s="8"/>
      <c r="G786" s="8"/>
      <c r="I786" s="8"/>
      <c r="J786" s="8"/>
      <c r="K786" s="8"/>
    </row>
    <row r="787" spans="1:11" ht="12.95" customHeight="1" x14ac:dyDescent="0.25">
      <c r="A787" s="8"/>
      <c r="B787" s="8"/>
      <c r="C787" s="8"/>
      <c r="D787" s="8"/>
      <c r="E787" s="8"/>
      <c r="F787" s="8"/>
      <c r="G787" s="8"/>
      <c r="I787" s="8"/>
      <c r="J787" s="8"/>
      <c r="K787" s="8"/>
    </row>
    <row r="788" spans="1:11" ht="12.95" customHeight="1" x14ac:dyDescent="0.25">
      <c r="A788" s="8"/>
      <c r="B788" s="8"/>
      <c r="C788" s="8"/>
      <c r="D788" s="8"/>
      <c r="E788" s="8"/>
      <c r="F788" s="8"/>
      <c r="G788" s="8"/>
      <c r="I788" s="8"/>
      <c r="J788" s="8"/>
      <c r="K788" s="8"/>
    </row>
    <row r="789" spans="1:11" ht="12.95" customHeight="1" x14ac:dyDescent="0.25">
      <c r="A789" s="8"/>
      <c r="B789" s="8"/>
      <c r="C789" s="8"/>
      <c r="D789" s="8"/>
      <c r="E789" s="8"/>
      <c r="F789" s="8"/>
      <c r="G789" s="8"/>
      <c r="I789" s="8"/>
      <c r="J789" s="8"/>
      <c r="K789" s="8"/>
    </row>
    <row r="790" spans="1:11" ht="12.95" customHeight="1" x14ac:dyDescent="0.25">
      <c r="A790" s="8"/>
      <c r="B790" s="8"/>
      <c r="C790" s="8"/>
      <c r="D790" s="8"/>
      <c r="E790" s="8"/>
      <c r="F790" s="8"/>
      <c r="G790" s="8"/>
      <c r="I790" s="8"/>
      <c r="J790" s="8"/>
      <c r="K790" s="8"/>
    </row>
    <row r="791" spans="1:11" ht="12.95" customHeight="1" x14ac:dyDescent="0.25">
      <c r="A791" s="8"/>
      <c r="B791" s="8"/>
      <c r="C791" s="8"/>
      <c r="D791" s="8"/>
      <c r="E791" s="8"/>
      <c r="F791" s="8"/>
      <c r="G791" s="8"/>
      <c r="I791" s="8"/>
      <c r="J791" s="8"/>
      <c r="K791" s="8"/>
    </row>
    <row r="792" spans="1:11" ht="12.95" customHeight="1" x14ac:dyDescent="0.25">
      <c r="A792" s="8"/>
      <c r="B792" s="8"/>
      <c r="C792" s="8"/>
      <c r="D792" s="8"/>
      <c r="E792" s="8"/>
      <c r="F792" s="8"/>
      <c r="G792" s="8"/>
      <c r="I792" s="8"/>
      <c r="J792" s="8"/>
      <c r="K792" s="8"/>
    </row>
    <row r="793" spans="1:11" ht="12.95" customHeight="1" x14ac:dyDescent="0.25">
      <c r="A793" s="8"/>
      <c r="B793" s="8"/>
      <c r="C793" s="8"/>
      <c r="D793" s="8"/>
      <c r="E793" s="8"/>
      <c r="F793" s="8"/>
      <c r="G793" s="8"/>
      <c r="I793" s="8"/>
      <c r="J793" s="8"/>
      <c r="K793" s="8"/>
    </row>
    <row r="794" spans="1:11" ht="12.95" customHeight="1" x14ac:dyDescent="0.25">
      <c r="A794" s="8"/>
      <c r="B794" s="8"/>
      <c r="C794" s="8"/>
      <c r="D794" s="8"/>
      <c r="E794" s="8"/>
      <c r="F794" s="8"/>
      <c r="G794" s="8"/>
      <c r="I794" s="8"/>
      <c r="J794" s="8"/>
      <c r="K794" s="8"/>
    </row>
    <row r="795" spans="1:11" ht="12.95" customHeight="1" x14ac:dyDescent="0.25">
      <c r="A795" s="8"/>
      <c r="B795" s="8"/>
      <c r="C795" s="8"/>
      <c r="D795" s="8"/>
      <c r="E795" s="8"/>
      <c r="F795" s="8"/>
      <c r="G795" s="8"/>
      <c r="I795" s="8"/>
      <c r="J795" s="8"/>
      <c r="K795" s="8"/>
    </row>
    <row r="796" spans="1:11" ht="12.95" customHeight="1" x14ac:dyDescent="0.25">
      <c r="A796" s="8"/>
      <c r="B796" s="8"/>
      <c r="C796" s="8"/>
      <c r="D796" s="8"/>
      <c r="E796" s="8"/>
      <c r="F796" s="8"/>
      <c r="G796" s="8"/>
      <c r="I796" s="8"/>
      <c r="J796" s="8"/>
      <c r="K796" s="8"/>
    </row>
    <row r="797" spans="1:11" ht="12.95" customHeight="1" x14ac:dyDescent="0.25">
      <c r="A797" s="8"/>
      <c r="B797" s="8"/>
      <c r="C797" s="8"/>
      <c r="D797" s="8"/>
      <c r="E797" s="8"/>
      <c r="F797" s="8"/>
      <c r="G797" s="8"/>
      <c r="I797" s="8"/>
      <c r="J797" s="8"/>
      <c r="K797" s="8"/>
    </row>
    <row r="798" spans="1:11" ht="12.95" customHeight="1" x14ac:dyDescent="0.25">
      <c r="A798" s="8"/>
      <c r="B798" s="8"/>
      <c r="C798" s="8"/>
      <c r="D798" s="8"/>
      <c r="E798" s="8"/>
      <c r="F798" s="8"/>
      <c r="G798" s="8"/>
      <c r="J798" s="8"/>
      <c r="K798" s="8"/>
    </row>
    <row r="799" spans="1:11" ht="12.95" customHeight="1" x14ac:dyDescent="0.25">
      <c r="A799" s="8"/>
      <c r="B799" s="8"/>
      <c r="C799" s="8"/>
      <c r="D799" s="8"/>
      <c r="E799" s="8"/>
      <c r="F799" s="8"/>
      <c r="J799" s="8"/>
      <c r="K799" s="8"/>
    </row>
    <row r="800" spans="1:11" ht="12.95" customHeight="1" x14ac:dyDescent="0.25">
      <c r="A800" s="8"/>
      <c r="B800" s="8"/>
      <c r="C800" s="8"/>
      <c r="D800" s="8"/>
      <c r="E800" s="8"/>
      <c r="F800" s="8"/>
      <c r="J800" s="8"/>
      <c r="K800" s="8"/>
    </row>
    <row r="801" spans="1:11" ht="12.95" customHeight="1" x14ac:dyDescent="0.25">
      <c r="A801" s="8"/>
      <c r="B801" s="8"/>
      <c r="C801" s="8"/>
      <c r="D801" s="8"/>
      <c r="E801" s="8"/>
      <c r="F801" s="8"/>
      <c r="J801" s="8"/>
      <c r="K801" s="8"/>
    </row>
    <row r="802" spans="1:11" ht="12.95" customHeight="1" x14ac:dyDescent="0.25">
      <c r="A802" s="8"/>
      <c r="B802" s="8"/>
      <c r="C802" s="8"/>
      <c r="D802" s="8"/>
      <c r="E802" s="8"/>
      <c r="F802" s="8"/>
      <c r="J802" s="8"/>
      <c r="K802" s="8"/>
    </row>
    <row r="803" spans="1:11" ht="12.95" customHeight="1" x14ac:dyDescent="0.25">
      <c r="A803" s="8"/>
      <c r="B803" s="8"/>
      <c r="C803" s="8"/>
      <c r="D803" s="8"/>
      <c r="E803" s="8"/>
      <c r="F803" s="8"/>
      <c r="J803" s="8"/>
      <c r="K803" s="8"/>
    </row>
    <row r="804" spans="1:11" ht="12.95" customHeight="1" x14ac:dyDescent="0.25">
      <c r="A804" s="8"/>
      <c r="B804" s="8"/>
      <c r="C804" s="8"/>
      <c r="D804" s="8"/>
      <c r="E804" s="8"/>
      <c r="F804" s="8"/>
      <c r="J804" s="8"/>
      <c r="K804" s="8"/>
    </row>
    <row r="805" spans="1:11" ht="12.95" customHeight="1" x14ac:dyDescent="0.25">
      <c r="A805" s="8"/>
      <c r="B805" s="8"/>
      <c r="C805" s="8"/>
      <c r="D805" s="8"/>
      <c r="E805" s="8"/>
      <c r="F805" s="8"/>
      <c r="J805" s="8"/>
      <c r="K805" s="8"/>
    </row>
    <row r="806" spans="1:11" ht="12.95" customHeight="1" x14ac:dyDescent="0.25">
      <c r="A806" s="8"/>
      <c r="B806" s="8"/>
      <c r="C806" s="8"/>
      <c r="D806" s="8"/>
      <c r="E806" s="8"/>
      <c r="F806" s="8"/>
      <c r="J806" s="8"/>
      <c r="K806" s="8"/>
    </row>
    <row r="807" spans="1:11" ht="12.95" customHeight="1" x14ac:dyDescent="0.25">
      <c r="A807" s="8"/>
      <c r="B807" s="8"/>
      <c r="C807" s="8"/>
      <c r="D807" s="8"/>
      <c r="E807" s="8"/>
      <c r="F807" s="8"/>
      <c r="J807" s="8"/>
      <c r="K807" s="8"/>
    </row>
    <row r="808" spans="1:11" ht="12.95" customHeight="1" x14ac:dyDescent="0.25">
      <c r="A808" s="8"/>
      <c r="B808" s="8"/>
      <c r="C808" s="8"/>
      <c r="D808" s="8"/>
      <c r="E808" s="8"/>
      <c r="F808" s="8"/>
      <c r="J808" s="8"/>
      <c r="K808" s="8"/>
    </row>
    <row r="809" spans="1:11" ht="12.95" customHeight="1" x14ac:dyDescent="0.25">
      <c r="J809" s="8"/>
      <c r="K809" s="8"/>
    </row>
    <row r="810" spans="1:11" ht="12.95" customHeight="1" x14ac:dyDescent="0.25">
      <c r="J810" s="8"/>
      <c r="K810" s="8"/>
    </row>
    <row r="811" spans="1:11" ht="12.95" customHeight="1" x14ac:dyDescent="0.25">
      <c r="J811" s="8"/>
      <c r="K811" s="8"/>
    </row>
    <row r="812" spans="1:11" ht="12.95" customHeight="1" x14ac:dyDescent="0.25">
      <c r="J812" s="8"/>
      <c r="K812" s="8"/>
    </row>
    <row r="813" spans="1:11" ht="12.95" customHeight="1" x14ac:dyDescent="0.25">
      <c r="J813" s="8"/>
      <c r="K813" s="8"/>
    </row>
    <row r="814" spans="1:11" ht="12.95" customHeight="1" x14ac:dyDescent="0.25">
      <c r="J814" s="8"/>
      <c r="K814" s="8"/>
    </row>
    <row r="815" spans="1:11" ht="12.95" customHeight="1" x14ac:dyDescent="0.25">
      <c r="J815" s="8"/>
      <c r="K815" s="8"/>
    </row>
    <row r="816" spans="1:11" ht="12.95" customHeight="1" x14ac:dyDescent="0.25">
      <c r="J816" s="8"/>
      <c r="K816" s="8"/>
    </row>
    <row r="817" spans="10:11" ht="12.95" customHeight="1" x14ac:dyDescent="0.25">
      <c r="J817" s="8"/>
      <c r="K817" s="8"/>
    </row>
    <row r="818" spans="10:11" ht="12.95" customHeight="1" x14ac:dyDescent="0.25">
      <c r="J818" s="8"/>
      <c r="K818" s="8"/>
    </row>
    <row r="819" spans="10:11" ht="12.95" customHeight="1" x14ac:dyDescent="0.25">
      <c r="J819" s="8"/>
      <c r="K819" s="8"/>
    </row>
    <row r="820" spans="10:11" ht="12.95" customHeight="1" x14ac:dyDescent="0.25">
      <c r="J820" s="8"/>
      <c r="K820" s="8"/>
    </row>
    <row r="821" spans="10:11" ht="12.95" customHeight="1" x14ac:dyDescent="0.25">
      <c r="J821" s="8"/>
    </row>
  </sheetData>
  <mergeCells count="1">
    <mergeCell ref="C33:G33"/>
  </mergeCells>
  <phoneticPr fontId="0" type="noConversion"/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opLeftCell="A37" workbookViewId="0">
      <selection activeCell="B61" sqref="B61"/>
    </sheetView>
  </sheetViews>
  <sheetFormatPr defaultRowHeight="15" x14ac:dyDescent="0.25"/>
  <cols>
    <col min="1" max="1" width="10.140625" customWidth="1"/>
    <col min="2" max="2" width="18.140625" customWidth="1"/>
    <col min="3" max="3" width="16.28515625" customWidth="1"/>
    <col min="4" max="4" width="16" customWidth="1"/>
    <col min="5" max="5" width="15.5703125" customWidth="1"/>
    <col min="6" max="6" width="19.5703125" customWidth="1"/>
    <col min="7" max="7" width="26" customWidth="1"/>
    <col min="8" max="8" width="10.28515625" customWidth="1"/>
    <col min="9" max="9" width="8.28515625" customWidth="1"/>
    <col min="10" max="10" width="10.42578125" customWidth="1"/>
    <col min="11" max="11" width="9.140625" customWidth="1"/>
    <col min="12" max="12" width="11" customWidth="1"/>
  </cols>
  <sheetData>
    <row r="1" spans="1:12" x14ac:dyDescent="0.25">
      <c r="A1" s="398" t="s">
        <v>490</v>
      </c>
      <c r="B1" s="399"/>
      <c r="C1" s="399"/>
      <c r="D1" s="399"/>
      <c r="E1" s="399"/>
      <c r="F1" s="399"/>
      <c r="G1" s="399"/>
      <c r="H1" s="399"/>
      <c r="I1" s="399"/>
      <c r="J1" s="399"/>
      <c r="K1" s="340"/>
      <c r="L1" s="341"/>
    </row>
    <row r="2" spans="1:12" x14ac:dyDescent="0.25">
      <c r="A2" s="398" t="s">
        <v>283</v>
      </c>
      <c r="B2" s="399"/>
      <c r="C2" s="399"/>
      <c r="D2" s="399"/>
      <c r="E2" s="399"/>
      <c r="F2" s="399"/>
      <c r="G2" s="399"/>
      <c r="H2" s="399"/>
      <c r="I2" s="399"/>
      <c r="J2" s="399"/>
      <c r="K2" s="342"/>
      <c r="L2" s="343"/>
    </row>
    <row r="3" spans="1:12" ht="20.25" customHeight="1" x14ac:dyDescent="0.25">
      <c r="A3" s="400" t="s">
        <v>291</v>
      </c>
      <c r="B3" s="401"/>
      <c r="C3" s="401"/>
      <c r="D3" s="401"/>
      <c r="E3" s="401"/>
      <c r="F3" s="401"/>
      <c r="G3" s="401"/>
      <c r="H3" s="401"/>
      <c r="I3" s="401"/>
      <c r="J3" s="401"/>
      <c r="K3" s="342"/>
      <c r="L3" s="343"/>
    </row>
    <row r="4" spans="1:12" x14ac:dyDescent="0.25">
      <c r="A4" s="400" t="s">
        <v>307</v>
      </c>
      <c r="B4" s="401"/>
      <c r="C4" s="401"/>
      <c r="D4" s="401"/>
      <c r="E4" s="401"/>
      <c r="F4" s="401"/>
      <c r="G4" s="401"/>
      <c r="H4" s="401"/>
      <c r="I4" s="401"/>
      <c r="J4" s="401"/>
      <c r="K4" s="342"/>
      <c r="L4" s="343"/>
    </row>
    <row r="5" spans="1:12" ht="60" x14ac:dyDescent="0.25">
      <c r="A5" s="19" t="s">
        <v>284</v>
      </c>
      <c r="B5" s="19" t="s">
        <v>285</v>
      </c>
      <c r="C5" s="19" t="s">
        <v>454</v>
      </c>
      <c r="D5" s="19" t="s">
        <v>491</v>
      </c>
      <c r="E5" s="19" t="s">
        <v>286</v>
      </c>
      <c r="F5" s="19" t="s">
        <v>287</v>
      </c>
      <c r="G5" s="19" t="s">
        <v>323</v>
      </c>
      <c r="H5" s="20" t="s">
        <v>288</v>
      </c>
      <c r="I5" s="19" t="s">
        <v>454</v>
      </c>
      <c r="J5" s="19" t="s">
        <v>491</v>
      </c>
      <c r="K5" s="19" t="s">
        <v>289</v>
      </c>
      <c r="L5" s="19" t="s">
        <v>290</v>
      </c>
    </row>
    <row r="6" spans="1:12" ht="30.75" customHeight="1" x14ac:dyDescent="0.25">
      <c r="A6" s="18" t="s">
        <v>293</v>
      </c>
      <c r="B6" s="22" t="s">
        <v>292</v>
      </c>
      <c r="C6" s="21">
        <v>50000</v>
      </c>
      <c r="D6" s="21">
        <v>5358</v>
      </c>
      <c r="E6" s="21">
        <v>1200000</v>
      </c>
      <c r="F6" s="21">
        <v>1200000</v>
      </c>
      <c r="G6" s="22" t="s">
        <v>302</v>
      </c>
      <c r="H6" s="18" t="s">
        <v>294</v>
      </c>
      <c r="I6" s="18">
        <v>15</v>
      </c>
      <c r="J6" s="18">
        <v>15</v>
      </c>
      <c r="K6" s="18">
        <v>60</v>
      </c>
      <c r="L6" s="18">
        <v>110</v>
      </c>
    </row>
    <row r="7" spans="1:12" ht="45" customHeight="1" x14ac:dyDescent="0.25">
      <c r="A7" s="18" t="s">
        <v>296</v>
      </c>
      <c r="B7" s="22" t="s">
        <v>295</v>
      </c>
      <c r="C7" s="21">
        <v>300000</v>
      </c>
      <c r="D7" s="21">
        <v>272875</v>
      </c>
      <c r="E7" s="21">
        <v>200000</v>
      </c>
      <c r="F7" s="21">
        <v>200000</v>
      </c>
      <c r="G7" s="22" t="s">
        <v>303</v>
      </c>
      <c r="H7" s="18" t="s">
        <v>294</v>
      </c>
      <c r="I7" s="18">
        <v>3</v>
      </c>
      <c r="J7" s="18">
        <v>3</v>
      </c>
      <c r="K7" s="18">
        <v>5</v>
      </c>
      <c r="L7" s="18">
        <v>7</v>
      </c>
    </row>
    <row r="8" spans="1:12" ht="27" customHeight="1" x14ac:dyDescent="0.25">
      <c r="A8" s="18" t="s">
        <v>298</v>
      </c>
      <c r="B8" s="18" t="s">
        <v>297</v>
      </c>
      <c r="C8" s="21">
        <v>850000</v>
      </c>
      <c r="D8" s="21">
        <v>0</v>
      </c>
      <c r="E8" s="21">
        <v>850000</v>
      </c>
      <c r="F8" s="21">
        <v>0</v>
      </c>
      <c r="G8" s="22" t="s">
        <v>301</v>
      </c>
      <c r="H8" s="18" t="s">
        <v>356</v>
      </c>
      <c r="I8" s="18" t="s">
        <v>478</v>
      </c>
      <c r="J8" s="18">
        <v>0</v>
      </c>
      <c r="K8" s="18">
        <v>6</v>
      </c>
      <c r="L8" s="18">
        <v>9</v>
      </c>
    </row>
    <row r="9" spans="1:12" ht="60" customHeight="1" x14ac:dyDescent="0.25">
      <c r="A9" s="17" t="s">
        <v>300</v>
      </c>
      <c r="B9" s="346" t="s">
        <v>299</v>
      </c>
      <c r="C9" s="21">
        <v>92000</v>
      </c>
      <c r="D9" s="21">
        <v>20000</v>
      </c>
      <c r="E9" s="21">
        <v>160000</v>
      </c>
      <c r="F9" s="21">
        <v>160000</v>
      </c>
      <c r="G9" s="22" t="s">
        <v>301</v>
      </c>
      <c r="H9" s="18" t="s">
        <v>356</v>
      </c>
      <c r="I9" s="18" t="s">
        <v>478</v>
      </c>
      <c r="J9" s="18">
        <v>0</v>
      </c>
      <c r="K9" s="18">
        <v>6</v>
      </c>
      <c r="L9" s="18">
        <v>9</v>
      </c>
    </row>
    <row r="10" spans="1:12" ht="52.5" customHeight="1" x14ac:dyDescent="0.25">
      <c r="A10" s="18" t="s">
        <v>305</v>
      </c>
      <c r="B10" s="22" t="s">
        <v>304</v>
      </c>
      <c r="C10" s="21">
        <v>176250</v>
      </c>
      <c r="D10" s="21">
        <v>47922</v>
      </c>
      <c r="E10" s="21">
        <v>485000</v>
      </c>
      <c r="F10" s="21">
        <v>485000</v>
      </c>
      <c r="G10" s="22" t="s">
        <v>301</v>
      </c>
      <c r="H10" s="18" t="s">
        <v>356</v>
      </c>
      <c r="I10" s="18" t="s">
        <v>478</v>
      </c>
      <c r="J10" s="18">
        <v>0</v>
      </c>
      <c r="K10" s="18">
        <v>6</v>
      </c>
      <c r="L10" s="18">
        <v>9</v>
      </c>
    </row>
    <row r="11" spans="1:12" x14ac:dyDescent="0.25">
      <c r="A11" s="394" t="s">
        <v>306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44"/>
      <c r="L11" s="345"/>
    </row>
    <row r="12" spans="1:12" x14ac:dyDescent="0.25">
      <c r="A12" s="396" t="s">
        <v>308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40"/>
      <c r="L12" s="341"/>
    </row>
    <row r="13" spans="1:12" ht="63.75" customHeight="1" x14ac:dyDescent="0.25">
      <c r="A13" s="19" t="s">
        <v>284</v>
      </c>
      <c r="B13" s="19" t="s">
        <v>285</v>
      </c>
      <c r="C13" s="19" t="s">
        <v>454</v>
      </c>
      <c r="D13" s="19" t="s">
        <v>491</v>
      </c>
      <c r="E13" s="19" t="s">
        <v>286</v>
      </c>
      <c r="F13" s="19" t="s">
        <v>287</v>
      </c>
      <c r="G13" s="19" t="s">
        <v>323</v>
      </c>
      <c r="H13" s="20" t="s">
        <v>288</v>
      </c>
      <c r="I13" s="28" t="s">
        <v>454</v>
      </c>
      <c r="J13" s="19" t="s">
        <v>491</v>
      </c>
      <c r="K13" s="28" t="s">
        <v>289</v>
      </c>
      <c r="L13" s="28" t="s">
        <v>290</v>
      </c>
    </row>
    <row r="14" spans="1:12" ht="54.75" customHeight="1" x14ac:dyDescent="0.25">
      <c r="A14" s="23" t="s">
        <v>310</v>
      </c>
      <c r="B14" s="22" t="s">
        <v>309</v>
      </c>
      <c r="C14" s="21">
        <v>450000</v>
      </c>
      <c r="D14" s="21">
        <v>417500</v>
      </c>
      <c r="E14" s="21">
        <v>620000</v>
      </c>
      <c r="F14" s="21">
        <v>620000</v>
      </c>
      <c r="G14" s="22" t="s">
        <v>312</v>
      </c>
      <c r="H14" s="18" t="s">
        <v>294</v>
      </c>
      <c r="I14" s="18">
        <v>240</v>
      </c>
      <c r="J14" s="18">
        <v>240</v>
      </c>
      <c r="K14" s="18">
        <v>320</v>
      </c>
      <c r="L14" s="18">
        <v>320</v>
      </c>
    </row>
    <row r="15" spans="1:12" ht="50.25" customHeight="1" x14ac:dyDescent="0.25">
      <c r="A15" s="17" t="s">
        <v>313</v>
      </c>
      <c r="B15" s="22" t="s">
        <v>311</v>
      </c>
      <c r="C15" s="21">
        <v>800000</v>
      </c>
      <c r="D15" s="21">
        <v>0</v>
      </c>
      <c r="E15" s="21">
        <v>100000</v>
      </c>
      <c r="F15" s="21">
        <v>0</v>
      </c>
      <c r="G15" s="22" t="s">
        <v>314</v>
      </c>
      <c r="H15" s="18" t="s">
        <v>294</v>
      </c>
      <c r="I15" s="18">
        <v>80</v>
      </c>
      <c r="J15" s="18">
        <v>0</v>
      </c>
      <c r="K15" s="18">
        <v>100</v>
      </c>
      <c r="L15" s="18">
        <v>100</v>
      </c>
    </row>
    <row r="16" spans="1:12" ht="42" customHeight="1" x14ac:dyDescent="0.25">
      <c r="A16" s="23" t="s">
        <v>316</v>
      </c>
      <c r="B16" s="22" t="s">
        <v>315</v>
      </c>
      <c r="C16" s="21">
        <v>151000</v>
      </c>
      <c r="D16" s="21">
        <v>11184</v>
      </c>
      <c r="E16" s="21">
        <v>150000</v>
      </c>
      <c r="F16" s="21">
        <v>150000</v>
      </c>
      <c r="G16" s="22" t="s">
        <v>317</v>
      </c>
      <c r="H16" s="18" t="s">
        <v>294</v>
      </c>
      <c r="I16" s="18">
        <v>2</v>
      </c>
      <c r="J16" s="18">
        <v>0</v>
      </c>
      <c r="K16" s="18">
        <v>5</v>
      </c>
      <c r="L16" s="18">
        <v>5</v>
      </c>
    </row>
    <row r="17" spans="1:12" ht="57" customHeight="1" x14ac:dyDescent="0.25">
      <c r="A17" s="18" t="s">
        <v>319</v>
      </c>
      <c r="B17" s="22" t="s">
        <v>318</v>
      </c>
      <c r="C17" s="21">
        <v>95000</v>
      </c>
      <c r="D17" s="21">
        <v>37000</v>
      </c>
      <c r="E17" s="21">
        <v>218500</v>
      </c>
      <c r="F17" s="21">
        <v>218500</v>
      </c>
      <c r="G17" s="22" t="s">
        <v>320</v>
      </c>
      <c r="H17" s="18" t="s">
        <v>294</v>
      </c>
      <c r="I17" s="18">
        <v>3</v>
      </c>
      <c r="J17" s="18">
        <v>0</v>
      </c>
      <c r="K17" s="18">
        <v>10</v>
      </c>
      <c r="L17" s="18">
        <v>10</v>
      </c>
    </row>
    <row r="18" spans="1:12" x14ac:dyDescent="0.25">
      <c r="A18" s="394" t="s">
        <v>306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44"/>
      <c r="L18" s="345"/>
    </row>
    <row r="19" spans="1:12" x14ac:dyDescent="0.25">
      <c r="A19" s="396" t="s">
        <v>324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40"/>
      <c r="L19" s="341"/>
    </row>
    <row r="20" spans="1:12" ht="55.5" customHeight="1" x14ac:dyDescent="0.25">
      <c r="A20" s="19" t="s">
        <v>284</v>
      </c>
      <c r="B20" s="19" t="s">
        <v>285</v>
      </c>
      <c r="C20" s="19" t="s">
        <v>454</v>
      </c>
      <c r="D20" s="19" t="s">
        <v>491</v>
      </c>
      <c r="E20" s="19" t="s">
        <v>286</v>
      </c>
      <c r="F20" s="19" t="s">
        <v>287</v>
      </c>
      <c r="G20" s="19" t="s">
        <v>323</v>
      </c>
      <c r="H20" s="20" t="s">
        <v>288</v>
      </c>
      <c r="I20" s="19" t="s">
        <v>454</v>
      </c>
      <c r="J20" s="19" t="s">
        <v>491</v>
      </c>
      <c r="K20" s="19" t="s">
        <v>289</v>
      </c>
      <c r="L20" s="19" t="s">
        <v>290</v>
      </c>
    </row>
    <row r="21" spans="1:12" ht="65.25" customHeight="1" x14ac:dyDescent="0.25">
      <c r="A21" s="23" t="s">
        <v>322</v>
      </c>
      <c r="B21" s="22" t="s">
        <v>321</v>
      </c>
      <c r="C21" s="21">
        <v>1511400</v>
      </c>
      <c r="D21" s="21">
        <v>1355463</v>
      </c>
      <c r="E21" s="21">
        <v>1600000</v>
      </c>
      <c r="F21" s="21">
        <v>1600000</v>
      </c>
      <c r="G21" s="22" t="s">
        <v>357</v>
      </c>
      <c r="H21" s="18" t="s">
        <v>294</v>
      </c>
      <c r="I21" s="18">
        <v>380</v>
      </c>
      <c r="J21" s="18">
        <v>380</v>
      </c>
      <c r="K21" s="18">
        <v>400</v>
      </c>
      <c r="L21" s="18">
        <v>400</v>
      </c>
    </row>
    <row r="22" spans="1:12" ht="15" customHeight="1" x14ac:dyDescent="0.25">
      <c r="A22" s="394" t="s">
        <v>306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44"/>
      <c r="L22" s="345"/>
    </row>
    <row r="23" spans="1:12" ht="15" customHeight="1" x14ac:dyDescent="0.25">
      <c r="A23" s="396" t="s">
        <v>337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40"/>
      <c r="L23" s="341"/>
    </row>
    <row r="24" spans="1:12" ht="69.75" customHeight="1" x14ac:dyDescent="0.25">
      <c r="A24" s="19" t="s">
        <v>284</v>
      </c>
      <c r="B24" s="19" t="s">
        <v>285</v>
      </c>
      <c r="C24" s="19" t="s">
        <v>454</v>
      </c>
      <c r="D24" s="19" t="s">
        <v>491</v>
      </c>
      <c r="E24" s="19" t="s">
        <v>286</v>
      </c>
      <c r="F24" s="19" t="s">
        <v>287</v>
      </c>
      <c r="G24" s="19" t="s">
        <v>323</v>
      </c>
      <c r="H24" s="20" t="s">
        <v>288</v>
      </c>
      <c r="I24" s="28" t="s">
        <v>454</v>
      </c>
      <c r="J24" s="19" t="s">
        <v>491</v>
      </c>
      <c r="K24" s="28" t="s">
        <v>289</v>
      </c>
      <c r="L24" s="28" t="s">
        <v>290</v>
      </c>
    </row>
    <row r="25" spans="1:12" ht="49.5" customHeight="1" x14ac:dyDescent="0.25">
      <c r="A25" s="23" t="s">
        <v>334</v>
      </c>
      <c r="B25" s="22" t="s">
        <v>325</v>
      </c>
      <c r="C25" s="21">
        <v>1477500</v>
      </c>
      <c r="D25" s="21">
        <v>2084705</v>
      </c>
      <c r="E25" s="21">
        <v>1550000</v>
      </c>
      <c r="F25" s="21">
        <v>1550000</v>
      </c>
      <c r="G25" s="22" t="s">
        <v>358</v>
      </c>
      <c r="H25" s="18" t="s">
        <v>294</v>
      </c>
      <c r="I25" s="18">
        <v>54</v>
      </c>
      <c r="J25" s="18">
        <v>60</v>
      </c>
      <c r="K25" s="18">
        <v>60</v>
      </c>
      <c r="L25" s="18">
        <v>60</v>
      </c>
    </row>
    <row r="26" spans="1:12" ht="41.25" customHeight="1" x14ac:dyDescent="0.25">
      <c r="A26" s="23" t="s">
        <v>333</v>
      </c>
      <c r="B26" s="22" t="s">
        <v>326</v>
      </c>
      <c r="C26" s="21">
        <v>452500</v>
      </c>
      <c r="D26" s="21">
        <v>308400</v>
      </c>
      <c r="E26" s="21">
        <v>500000</v>
      </c>
      <c r="F26" s="21">
        <v>500000</v>
      </c>
      <c r="G26" s="22" t="s">
        <v>359</v>
      </c>
      <c r="H26" s="18" t="s">
        <v>294</v>
      </c>
      <c r="I26" s="18">
        <v>18</v>
      </c>
      <c r="J26" s="18">
        <v>18</v>
      </c>
      <c r="K26" s="18">
        <v>20</v>
      </c>
      <c r="L26" s="18">
        <v>20</v>
      </c>
    </row>
    <row r="27" spans="1:12" ht="30" x14ac:dyDescent="0.25">
      <c r="A27" s="23" t="s">
        <v>332</v>
      </c>
      <c r="B27" s="22" t="s">
        <v>327</v>
      </c>
      <c r="C27" s="21">
        <v>500000</v>
      </c>
      <c r="D27" s="21">
        <v>521000</v>
      </c>
      <c r="E27" s="21">
        <v>600000</v>
      </c>
      <c r="F27" s="21">
        <v>600000</v>
      </c>
      <c r="G27" s="18" t="s">
        <v>360</v>
      </c>
      <c r="H27" s="18" t="s">
        <v>294</v>
      </c>
      <c r="I27" s="18">
        <v>400</v>
      </c>
      <c r="J27" s="18">
        <v>400</v>
      </c>
      <c r="K27" s="18">
        <v>440</v>
      </c>
      <c r="L27" s="18">
        <v>475</v>
      </c>
    </row>
    <row r="28" spans="1:12" ht="42" customHeight="1" x14ac:dyDescent="0.25">
      <c r="A28" s="24" t="s">
        <v>335</v>
      </c>
      <c r="B28" s="22" t="s">
        <v>328</v>
      </c>
      <c r="C28" s="21">
        <v>100000</v>
      </c>
      <c r="D28" s="21">
        <v>29131</v>
      </c>
      <c r="E28" s="21">
        <v>200000</v>
      </c>
      <c r="F28" s="21">
        <v>200000</v>
      </c>
      <c r="G28" s="22" t="s">
        <v>361</v>
      </c>
      <c r="H28" s="18" t="s">
        <v>294</v>
      </c>
      <c r="I28" s="18">
        <v>1</v>
      </c>
      <c r="J28" s="18">
        <v>2</v>
      </c>
      <c r="K28" s="18">
        <v>2</v>
      </c>
      <c r="L28" s="18">
        <v>2</v>
      </c>
    </row>
    <row r="29" spans="1:12" ht="35.25" customHeight="1" x14ac:dyDescent="0.25">
      <c r="A29" s="23" t="s">
        <v>331</v>
      </c>
      <c r="B29" s="22" t="s">
        <v>329</v>
      </c>
      <c r="C29" s="21">
        <v>500000</v>
      </c>
      <c r="D29" s="21">
        <v>627226</v>
      </c>
      <c r="E29" s="21">
        <v>400000</v>
      </c>
      <c r="F29" s="21">
        <v>400000</v>
      </c>
      <c r="G29" s="22" t="s">
        <v>362</v>
      </c>
      <c r="H29" s="18" t="s">
        <v>294</v>
      </c>
      <c r="I29" s="18">
        <v>5</v>
      </c>
      <c r="J29" s="18">
        <v>5</v>
      </c>
      <c r="K29" s="18">
        <v>5</v>
      </c>
      <c r="L29" s="18">
        <v>5</v>
      </c>
    </row>
    <row r="30" spans="1:12" ht="54.75" customHeight="1" x14ac:dyDescent="0.25">
      <c r="A30" s="24" t="s">
        <v>336</v>
      </c>
      <c r="B30" s="22" t="s">
        <v>330</v>
      </c>
      <c r="C30" s="21">
        <v>450000</v>
      </c>
      <c r="D30" s="21">
        <v>485000</v>
      </c>
      <c r="E30" s="21">
        <v>400000</v>
      </c>
      <c r="F30" s="21">
        <v>400000</v>
      </c>
      <c r="G30" s="22" t="s">
        <v>363</v>
      </c>
      <c r="H30" s="18" t="s">
        <v>294</v>
      </c>
      <c r="I30" s="18">
        <v>40</v>
      </c>
      <c r="J30" s="18">
        <v>40</v>
      </c>
      <c r="K30" s="18">
        <v>35</v>
      </c>
      <c r="L30" s="18">
        <v>35</v>
      </c>
    </row>
    <row r="31" spans="1:12" ht="15" customHeight="1" x14ac:dyDescent="0.25">
      <c r="A31" s="394" t="s">
        <v>306</v>
      </c>
      <c r="B31" s="403"/>
      <c r="C31" s="403"/>
      <c r="D31" s="403"/>
      <c r="E31" s="403"/>
      <c r="F31" s="403"/>
      <c r="G31" s="403"/>
      <c r="H31" s="403"/>
      <c r="I31" s="403"/>
      <c r="J31" s="403"/>
      <c r="K31" s="344"/>
      <c r="L31" s="345"/>
    </row>
    <row r="32" spans="1:12" ht="15" customHeight="1" x14ac:dyDescent="0.25">
      <c r="A32" s="396" t="s">
        <v>355</v>
      </c>
      <c r="B32" s="402"/>
      <c r="C32" s="402"/>
      <c r="D32" s="402"/>
      <c r="E32" s="402"/>
      <c r="F32" s="402"/>
      <c r="G32" s="402"/>
      <c r="H32" s="402"/>
      <c r="I32" s="402"/>
      <c r="J32" s="402"/>
      <c r="K32" s="340"/>
      <c r="L32" s="341"/>
    </row>
    <row r="33" spans="1:12" ht="60" customHeight="1" x14ac:dyDescent="0.25">
      <c r="A33" s="19" t="s">
        <v>284</v>
      </c>
      <c r="B33" s="19" t="s">
        <v>285</v>
      </c>
      <c r="C33" s="19" t="s">
        <v>454</v>
      </c>
      <c r="D33" s="19" t="s">
        <v>491</v>
      </c>
      <c r="E33" s="19" t="s">
        <v>286</v>
      </c>
      <c r="F33" s="19" t="s">
        <v>287</v>
      </c>
      <c r="G33" s="19" t="s">
        <v>323</v>
      </c>
      <c r="H33" s="20" t="s">
        <v>288</v>
      </c>
      <c r="I33" s="28" t="s">
        <v>454</v>
      </c>
      <c r="J33" s="19" t="s">
        <v>491</v>
      </c>
      <c r="K33" s="28" t="s">
        <v>289</v>
      </c>
      <c r="L33" s="28" t="s">
        <v>290</v>
      </c>
    </row>
    <row r="34" spans="1:12" ht="45" x14ac:dyDescent="0.25">
      <c r="A34" s="23" t="s">
        <v>341</v>
      </c>
      <c r="B34" s="22" t="s">
        <v>338</v>
      </c>
      <c r="C34" s="21">
        <v>70000</v>
      </c>
      <c r="D34" s="21">
        <v>99101</v>
      </c>
      <c r="E34" s="21">
        <v>70000</v>
      </c>
      <c r="F34" s="21">
        <v>70000</v>
      </c>
      <c r="G34" s="22" t="s">
        <v>364</v>
      </c>
      <c r="H34" s="18" t="s">
        <v>294</v>
      </c>
      <c r="I34" s="18">
        <v>4</v>
      </c>
      <c r="J34" s="18">
        <v>4</v>
      </c>
      <c r="K34" s="18">
        <v>4</v>
      </c>
      <c r="L34" s="18">
        <v>4</v>
      </c>
    </row>
    <row r="35" spans="1:12" ht="71.25" customHeight="1" x14ac:dyDescent="0.25">
      <c r="A35" s="24" t="s">
        <v>342</v>
      </c>
      <c r="B35" s="22" t="s">
        <v>339</v>
      </c>
      <c r="C35" s="21">
        <v>393670</v>
      </c>
      <c r="D35" s="21">
        <v>393670</v>
      </c>
      <c r="E35" s="21">
        <v>350000</v>
      </c>
      <c r="F35" s="21">
        <v>350000</v>
      </c>
      <c r="G35" s="26" t="s">
        <v>365</v>
      </c>
      <c r="H35" s="18" t="s">
        <v>294</v>
      </c>
      <c r="I35" s="18">
        <v>4</v>
      </c>
      <c r="J35" s="18">
        <v>4</v>
      </c>
      <c r="K35" s="18">
        <v>4</v>
      </c>
      <c r="L35" s="18">
        <v>4</v>
      </c>
    </row>
    <row r="36" spans="1:12" ht="53.25" customHeight="1" x14ac:dyDescent="0.25">
      <c r="A36" s="24" t="s">
        <v>343</v>
      </c>
      <c r="B36" s="22" t="s">
        <v>340</v>
      </c>
      <c r="C36" s="21">
        <v>15000</v>
      </c>
      <c r="D36" s="21">
        <v>12000</v>
      </c>
      <c r="E36" s="21">
        <v>20000</v>
      </c>
      <c r="F36" s="21">
        <v>20000</v>
      </c>
      <c r="G36" s="26" t="s">
        <v>366</v>
      </c>
      <c r="H36" s="18" t="s">
        <v>294</v>
      </c>
      <c r="I36" s="18">
        <v>4</v>
      </c>
      <c r="J36" s="18">
        <v>3</v>
      </c>
      <c r="K36" s="18">
        <v>6</v>
      </c>
      <c r="L36" s="18">
        <v>6</v>
      </c>
    </row>
    <row r="37" spans="1:12" ht="47.25" customHeight="1" x14ac:dyDescent="0.25">
      <c r="A37" s="23" t="s">
        <v>346</v>
      </c>
      <c r="B37" s="27" t="s">
        <v>345</v>
      </c>
      <c r="C37" s="25">
        <v>85000</v>
      </c>
      <c r="D37" s="25">
        <v>85000</v>
      </c>
      <c r="E37" s="25">
        <v>1000000</v>
      </c>
      <c r="F37" s="25">
        <v>200000</v>
      </c>
      <c r="G37" s="27" t="s">
        <v>367</v>
      </c>
      <c r="H37" s="6" t="s">
        <v>356</v>
      </c>
      <c r="I37" s="6" t="s">
        <v>477</v>
      </c>
      <c r="J37" s="6" t="s">
        <v>477</v>
      </c>
      <c r="K37" s="6">
        <v>10</v>
      </c>
      <c r="L37" s="6">
        <v>15</v>
      </c>
    </row>
    <row r="38" spans="1:12" ht="15" customHeight="1" x14ac:dyDescent="0.25">
      <c r="A38" s="394" t="s">
        <v>306</v>
      </c>
      <c r="B38" s="403"/>
      <c r="C38" s="403"/>
      <c r="D38" s="403"/>
      <c r="E38" s="403"/>
      <c r="F38" s="403"/>
      <c r="G38" s="403"/>
      <c r="H38" s="403"/>
      <c r="I38" s="403"/>
      <c r="J38" s="403"/>
      <c r="K38" s="344"/>
      <c r="L38" s="345"/>
    </row>
    <row r="39" spans="1:12" ht="15" customHeight="1" x14ac:dyDescent="0.25">
      <c r="A39" s="396" t="s">
        <v>344</v>
      </c>
      <c r="B39" s="402"/>
      <c r="C39" s="402"/>
      <c r="D39" s="402"/>
      <c r="E39" s="402"/>
      <c r="F39" s="402"/>
      <c r="G39" s="402"/>
      <c r="H39" s="402"/>
      <c r="I39" s="402"/>
      <c r="J39" s="402"/>
      <c r="K39" s="340"/>
      <c r="L39" s="341"/>
    </row>
    <row r="40" spans="1:12" ht="66.75" customHeight="1" x14ac:dyDescent="0.25">
      <c r="A40" s="19" t="s">
        <v>284</v>
      </c>
      <c r="B40" s="19" t="s">
        <v>285</v>
      </c>
      <c r="C40" s="19" t="s">
        <v>454</v>
      </c>
      <c r="D40" s="19" t="s">
        <v>491</v>
      </c>
      <c r="E40" s="19" t="s">
        <v>286</v>
      </c>
      <c r="F40" s="19" t="s">
        <v>287</v>
      </c>
      <c r="G40" s="19" t="s">
        <v>323</v>
      </c>
      <c r="H40" s="20" t="s">
        <v>288</v>
      </c>
      <c r="I40" s="28" t="s">
        <v>454</v>
      </c>
      <c r="J40" s="19" t="s">
        <v>491</v>
      </c>
      <c r="K40" s="28" t="s">
        <v>289</v>
      </c>
      <c r="L40" s="28" t="s">
        <v>290</v>
      </c>
    </row>
    <row r="41" spans="1:12" x14ac:dyDescent="0.25">
      <c r="A41" s="24" t="s">
        <v>353</v>
      </c>
      <c r="B41" s="22" t="s">
        <v>347</v>
      </c>
      <c r="C41" s="21">
        <v>60000</v>
      </c>
      <c r="D41" s="21">
        <v>33609</v>
      </c>
      <c r="E41" s="21">
        <v>2000000</v>
      </c>
      <c r="F41" s="21">
        <v>4000000</v>
      </c>
      <c r="G41" s="18" t="s">
        <v>368</v>
      </c>
      <c r="H41" s="18" t="s">
        <v>294</v>
      </c>
      <c r="I41" s="18" t="s">
        <v>477</v>
      </c>
      <c r="J41" s="18" t="s">
        <v>477</v>
      </c>
      <c r="K41" s="18">
        <v>120</v>
      </c>
      <c r="L41" s="18">
        <v>120</v>
      </c>
    </row>
    <row r="42" spans="1:12" ht="45" x14ac:dyDescent="0.25">
      <c r="A42" s="23" t="s">
        <v>352</v>
      </c>
      <c r="B42" s="22" t="s">
        <v>348</v>
      </c>
      <c r="C42" s="21">
        <v>600000</v>
      </c>
      <c r="D42" s="21">
        <v>605943</v>
      </c>
      <c r="E42" s="21">
        <v>586000</v>
      </c>
      <c r="F42" s="21">
        <v>586000</v>
      </c>
      <c r="G42" s="18" t="s">
        <v>369</v>
      </c>
      <c r="H42" s="18" t="s">
        <v>294</v>
      </c>
      <c r="I42" s="18">
        <v>60</v>
      </c>
      <c r="J42" s="18">
        <v>60</v>
      </c>
      <c r="K42" s="18">
        <v>60</v>
      </c>
      <c r="L42" s="18">
        <v>60</v>
      </c>
    </row>
    <row r="43" spans="1:12" ht="52.5" customHeight="1" x14ac:dyDescent="0.25">
      <c r="A43" s="23" t="s">
        <v>351</v>
      </c>
      <c r="B43" s="347" t="s">
        <v>349</v>
      </c>
      <c r="C43" s="21">
        <v>923840</v>
      </c>
      <c r="D43" s="21">
        <v>811323</v>
      </c>
      <c r="E43" s="21">
        <v>195000</v>
      </c>
      <c r="F43" s="21">
        <v>0</v>
      </c>
      <c r="G43" s="22" t="s">
        <v>370</v>
      </c>
      <c r="H43" s="18" t="s">
        <v>294</v>
      </c>
      <c r="I43" s="18">
        <v>60</v>
      </c>
      <c r="J43" s="18">
        <v>60</v>
      </c>
      <c r="K43" s="18">
        <v>60</v>
      </c>
      <c r="L43" s="18">
        <v>60</v>
      </c>
    </row>
    <row r="44" spans="1:12" ht="45" x14ac:dyDescent="0.25">
      <c r="A44" s="24" t="s">
        <v>354</v>
      </c>
      <c r="B44" s="22" t="s">
        <v>350</v>
      </c>
      <c r="C44" s="21">
        <v>115000</v>
      </c>
      <c r="D44" s="21">
        <v>151902</v>
      </c>
      <c r="E44" s="21">
        <v>110000</v>
      </c>
      <c r="F44" s="21">
        <v>110000</v>
      </c>
      <c r="G44" s="18" t="s">
        <v>479</v>
      </c>
      <c r="H44" s="18" t="s">
        <v>294</v>
      </c>
      <c r="I44" s="18">
        <v>30</v>
      </c>
      <c r="J44" s="18">
        <v>30</v>
      </c>
      <c r="K44" s="18">
        <v>30</v>
      </c>
      <c r="L44" s="18">
        <v>30</v>
      </c>
    </row>
    <row r="46" spans="1:12" x14ac:dyDescent="0.25">
      <c r="A46" s="9"/>
      <c r="B46" s="10"/>
      <c r="C46" s="11" t="s">
        <v>257</v>
      </c>
      <c r="D46" s="12"/>
      <c r="E46" s="12"/>
      <c r="F46" s="13"/>
      <c r="G46" s="8"/>
    </row>
    <row r="47" spans="1:12" x14ac:dyDescent="0.25">
      <c r="A47" s="9" t="s">
        <v>493</v>
      </c>
      <c r="B47" s="10"/>
      <c r="C47" s="14"/>
      <c r="D47" s="12"/>
      <c r="E47" s="12"/>
      <c r="F47" s="13"/>
      <c r="G47" s="8"/>
    </row>
    <row r="48" spans="1:12" x14ac:dyDescent="0.25">
      <c r="A48" s="9" t="s">
        <v>461</v>
      </c>
      <c r="B48" s="10"/>
      <c r="C48" s="14"/>
      <c r="D48" s="12"/>
      <c r="E48" s="12"/>
      <c r="F48" s="13"/>
      <c r="G48" s="8"/>
    </row>
    <row r="49" spans="1:7" x14ac:dyDescent="0.25">
      <c r="A49" s="9"/>
      <c r="B49" s="10"/>
      <c r="C49" s="14"/>
      <c r="D49" s="12"/>
      <c r="E49" s="12"/>
      <c r="F49" s="13"/>
      <c r="G49" s="8"/>
    </row>
    <row r="50" spans="1:7" x14ac:dyDescent="0.25">
      <c r="A50" s="9" t="s">
        <v>487</v>
      </c>
      <c r="B50" s="10"/>
      <c r="C50" s="15"/>
      <c r="D50" s="9"/>
      <c r="E50" s="9"/>
      <c r="F50" s="16" t="s">
        <v>258</v>
      </c>
      <c r="G50" s="8"/>
    </row>
    <row r="51" spans="1:7" x14ac:dyDescent="0.25">
      <c r="A51" s="9" t="s">
        <v>488</v>
      </c>
      <c r="B51" s="10"/>
      <c r="C51" s="15"/>
      <c r="D51" s="9"/>
      <c r="E51" s="9"/>
      <c r="F51" s="16" t="s">
        <v>259</v>
      </c>
      <c r="G51" s="8"/>
    </row>
    <row r="52" spans="1:7" x14ac:dyDescent="0.25">
      <c r="A52" s="9" t="s">
        <v>489</v>
      </c>
      <c r="B52" s="10"/>
      <c r="C52" s="15"/>
      <c r="D52" s="9"/>
      <c r="E52" s="9"/>
      <c r="F52" s="16" t="s">
        <v>260</v>
      </c>
      <c r="G52" s="8"/>
    </row>
  </sheetData>
  <mergeCells count="14">
    <mergeCell ref="A39:J39"/>
    <mergeCell ref="A38:J38"/>
    <mergeCell ref="A32:J32"/>
    <mergeCell ref="A31:J31"/>
    <mergeCell ref="A18:J18"/>
    <mergeCell ref="A23:J23"/>
    <mergeCell ref="A11:J11"/>
    <mergeCell ref="A19:J19"/>
    <mergeCell ref="A22:J22"/>
    <mergeCell ref="A1:J1"/>
    <mergeCell ref="A2:J2"/>
    <mergeCell ref="A3:J3"/>
    <mergeCell ref="A4:J4"/>
    <mergeCell ref="A12:J12"/>
  </mergeCells>
  <phoneticPr fontId="8" type="noConversion"/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 2020 i projkecije </vt:lpstr>
      <vt:lpstr>Plan razvojnih programa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2020-12-16T15:57:51Z</cp:lastPrinted>
  <dcterms:created xsi:type="dcterms:W3CDTF">2018-11-23T09:22:30Z</dcterms:created>
  <dcterms:modified xsi:type="dcterms:W3CDTF">2021-01-13T12:47:38Z</dcterms:modified>
</cp:coreProperties>
</file>