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20"/>
  </bookViews>
  <sheets>
    <sheet name="Proračun 2020 i projkecije " sheetId="2" r:id="rId1"/>
    <sheet name="Plan razvojnih programa" sheetId="4" r:id="rId2"/>
    <sheet name="List2" sheetId="5" r:id="rId3"/>
  </sheets>
  <calcPr calcId="114210"/>
</workbook>
</file>

<file path=xl/calcChain.xml><?xml version="1.0" encoding="utf-8"?>
<calcChain xmlns="http://schemas.openxmlformats.org/spreadsheetml/2006/main">
  <c r="G252" i="2"/>
  <c r="G253"/>
  <c r="G257"/>
  <c r="G258"/>
  <c r="G259"/>
  <c r="G261"/>
  <c r="G262"/>
  <c r="G264"/>
  <c r="G268"/>
  <c r="G269"/>
  <c r="G270"/>
  <c r="G271"/>
  <c r="G272"/>
  <c r="G276"/>
  <c r="G278"/>
  <c r="G279"/>
  <c r="G251"/>
  <c r="G204"/>
  <c r="G206"/>
  <c r="G207"/>
  <c r="G209"/>
  <c r="G213"/>
  <c r="G214"/>
  <c r="G216"/>
  <c r="G220"/>
  <c r="G221"/>
  <c r="G225"/>
  <c r="G228"/>
  <c r="G229"/>
  <c r="G234"/>
  <c r="G235"/>
  <c r="G236"/>
  <c r="G237"/>
  <c r="G238"/>
  <c r="G239"/>
  <c r="E277"/>
  <c r="E275"/>
  <c r="E263"/>
  <c r="E256"/>
  <c r="E260"/>
  <c r="E267"/>
  <c r="E266"/>
  <c r="E205"/>
  <c r="E203"/>
  <c r="G233"/>
  <c r="E227"/>
  <c r="E224"/>
  <c r="E219"/>
  <c r="E218"/>
  <c r="E212"/>
  <c r="D331"/>
  <c r="G166"/>
  <c r="G167"/>
  <c r="G168"/>
  <c r="G169"/>
  <c r="G170"/>
  <c r="G171"/>
  <c r="G175"/>
  <c r="G176"/>
  <c r="G165"/>
  <c r="E177"/>
  <c r="F173"/>
  <c r="D368"/>
  <c r="D356"/>
  <c r="D410"/>
  <c r="D405"/>
  <c r="D401"/>
  <c r="D386"/>
  <c r="D378"/>
  <c r="D363"/>
  <c r="D351"/>
  <c r="D350"/>
  <c r="I31"/>
  <c r="H23"/>
  <c r="H117"/>
  <c r="H121"/>
  <c r="H127"/>
  <c r="H130"/>
  <c r="H132"/>
  <c r="H135"/>
  <c r="H137"/>
  <c r="H158"/>
  <c r="H153"/>
  <c r="H150"/>
  <c r="G158"/>
  <c r="G153"/>
  <c r="G150"/>
  <c r="G137"/>
  <c r="G135"/>
  <c r="G132"/>
  <c r="G130"/>
  <c r="G127"/>
  <c r="D537"/>
  <c r="D540"/>
  <c r="F522"/>
  <c r="E522"/>
  <c r="D523"/>
  <c r="D522"/>
  <c r="G121"/>
  <c r="G117"/>
  <c r="F126"/>
  <c r="I126"/>
  <c r="F456"/>
  <c r="F455"/>
  <c r="D481"/>
  <c r="D480"/>
  <c r="D479"/>
  <c r="E223"/>
  <c r="E274"/>
  <c r="E232"/>
  <c r="E231"/>
  <c r="G205"/>
  <c r="E202"/>
  <c r="F166"/>
  <c r="F167"/>
  <c r="F175"/>
  <c r="E211"/>
  <c r="F168"/>
  <c r="F172"/>
  <c r="F176"/>
  <c r="E255"/>
  <c r="F170"/>
  <c r="F174"/>
  <c r="F171"/>
  <c r="D342"/>
  <c r="G331"/>
  <c r="F165"/>
  <c r="F169"/>
  <c r="D355"/>
  <c r="H116"/>
  <c r="H25"/>
  <c r="G116"/>
  <c r="G25"/>
  <c r="D536"/>
  <c r="G149"/>
  <c r="G26"/>
  <c r="H149"/>
  <c r="H26"/>
  <c r="H27"/>
  <c r="G36"/>
  <c r="H36"/>
  <c r="I36"/>
  <c r="F155"/>
  <c r="I155"/>
  <c r="F159"/>
  <c r="F156"/>
  <c r="I156"/>
  <c r="F154"/>
  <c r="I154"/>
  <c r="F151"/>
  <c r="F140"/>
  <c r="I140"/>
  <c r="F138"/>
  <c r="I138"/>
  <c r="F136"/>
  <c r="I136"/>
  <c r="F134"/>
  <c r="I134"/>
  <c r="F133"/>
  <c r="I133"/>
  <c r="F131"/>
  <c r="F129"/>
  <c r="I129"/>
  <c r="F128"/>
  <c r="I128"/>
  <c r="F125"/>
  <c r="F124"/>
  <c r="I124"/>
  <c r="F123"/>
  <c r="I123"/>
  <c r="F122"/>
  <c r="I122"/>
  <c r="F120"/>
  <c r="I120"/>
  <c r="F119"/>
  <c r="I119"/>
  <c r="F118"/>
  <c r="I118"/>
  <c r="F497"/>
  <c r="E497"/>
  <c r="G313"/>
  <c r="I306"/>
  <c r="I305"/>
  <c r="I304"/>
  <c r="D177"/>
  <c r="G177"/>
  <c r="E150"/>
  <c r="E153"/>
  <c r="E158"/>
  <c r="E117"/>
  <c r="E121"/>
  <c r="E127"/>
  <c r="E130"/>
  <c r="E132"/>
  <c r="E135"/>
  <c r="E137"/>
  <c r="I79"/>
  <c r="I77"/>
  <c r="I76"/>
  <c r="I74"/>
  <c r="I73"/>
  <c r="I72"/>
  <c r="I70"/>
  <c r="I69"/>
  <c r="I67"/>
  <c r="I65"/>
  <c r="I64"/>
  <c r="I63"/>
  <c r="I60"/>
  <c r="I61"/>
  <c r="I59"/>
  <c r="D32"/>
  <c r="D117"/>
  <c r="D121"/>
  <c r="D127"/>
  <c r="D130"/>
  <c r="D132"/>
  <c r="D135"/>
  <c r="D137"/>
  <c r="D150"/>
  <c r="D153"/>
  <c r="D158"/>
  <c r="G99"/>
  <c r="G100"/>
  <c r="G101"/>
  <c r="G102"/>
  <c r="G103"/>
  <c r="G104"/>
  <c r="G108"/>
  <c r="G109"/>
  <c r="D86"/>
  <c r="D85"/>
  <c r="D23"/>
  <c r="D58"/>
  <c r="D62"/>
  <c r="D68"/>
  <c r="D71"/>
  <c r="D75"/>
  <c r="D78"/>
  <c r="F62"/>
  <c r="E281"/>
  <c r="F218"/>
  <c r="G338"/>
  <c r="G334"/>
  <c r="G327"/>
  <c r="G340"/>
  <c r="G335"/>
  <c r="G329"/>
  <c r="G337"/>
  <c r="G333"/>
  <c r="G336"/>
  <c r="G339"/>
  <c r="F135"/>
  <c r="I135"/>
  <c r="F177"/>
  <c r="F130"/>
  <c r="I130"/>
  <c r="I131"/>
  <c r="F150"/>
  <c r="I150"/>
  <c r="I151"/>
  <c r="F158"/>
  <c r="I158"/>
  <c r="I159"/>
  <c r="G27"/>
  <c r="F117"/>
  <c r="I117"/>
  <c r="F127"/>
  <c r="I127"/>
  <c r="F132"/>
  <c r="I132"/>
  <c r="F137"/>
  <c r="I137"/>
  <c r="F121"/>
  <c r="I121"/>
  <c r="F153"/>
  <c r="D57"/>
  <c r="D55"/>
  <c r="D116"/>
  <c r="D149"/>
  <c r="D26"/>
  <c r="E116"/>
  <c r="E149"/>
  <c r="E98"/>
  <c r="E110"/>
  <c r="F58"/>
  <c r="F202"/>
  <c r="F266"/>
  <c r="F223"/>
  <c r="F251"/>
  <c r="F211"/>
  <c r="F255"/>
  <c r="F231"/>
  <c r="F274"/>
  <c r="G342"/>
  <c r="F149"/>
  <c r="I153"/>
  <c r="F116"/>
  <c r="D22"/>
  <c r="D24"/>
  <c r="E114"/>
  <c r="D114"/>
  <c r="D25"/>
  <c r="D27"/>
  <c r="F107"/>
  <c r="F102"/>
  <c r="F99"/>
  <c r="F104"/>
  <c r="F106"/>
  <c r="F101"/>
  <c r="F103"/>
  <c r="F109"/>
  <c r="F105"/>
  <c r="F100"/>
  <c r="F108"/>
  <c r="F98"/>
  <c r="F560"/>
  <c r="E560"/>
  <c r="F543"/>
  <c r="E543"/>
  <c r="F281"/>
  <c r="F114"/>
  <c r="I114"/>
  <c r="I116"/>
  <c r="F26"/>
  <c r="I149"/>
  <c r="F25"/>
  <c r="D28"/>
  <c r="D34"/>
  <c r="E36"/>
  <c r="F110"/>
  <c r="F521"/>
  <c r="E521"/>
  <c r="F515"/>
  <c r="F514"/>
  <c r="E515"/>
  <c r="E514"/>
  <c r="F27"/>
  <c r="E513"/>
  <c r="E503"/>
  <c r="E335"/>
  <c r="F513"/>
  <c r="F503"/>
  <c r="F335"/>
  <c r="D475"/>
  <c r="D474"/>
  <c r="D473"/>
  <c r="E486"/>
  <c r="E485"/>
  <c r="E484"/>
  <c r="F486"/>
  <c r="F485"/>
  <c r="F484"/>
  <c r="D487"/>
  <c r="D486"/>
  <c r="D485"/>
  <c r="D484"/>
  <c r="F474"/>
  <c r="F473"/>
  <c r="F454"/>
  <c r="E474"/>
  <c r="E473"/>
  <c r="D470"/>
  <c r="D469"/>
  <c r="D468"/>
  <c r="D461"/>
  <c r="D668"/>
  <c r="D667"/>
  <c r="D666"/>
  <c r="D663"/>
  <c r="D662"/>
  <c r="D661"/>
  <c r="D658"/>
  <c r="D657"/>
  <c r="D656"/>
  <c r="D653"/>
  <c r="D652"/>
  <c r="D651"/>
  <c r="D648"/>
  <c r="D647"/>
  <c r="D646"/>
  <c r="D643"/>
  <c r="D642"/>
  <c r="D641"/>
  <c r="D638"/>
  <c r="D637"/>
  <c r="D636"/>
  <c r="D633"/>
  <c r="D632"/>
  <c r="D631"/>
  <c r="D628"/>
  <c r="D627"/>
  <c r="D626"/>
  <c r="D623"/>
  <c r="D622"/>
  <c r="D621"/>
  <c r="D618"/>
  <c r="D617"/>
  <c r="D616"/>
  <c r="D613"/>
  <c r="D612"/>
  <c r="D611"/>
  <c r="D608"/>
  <c r="D607"/>
  <c r="D606"/>
  <c r="D603"/>
  <c r="D602"/>
  <c r="D601"/>
  <c r="D598"/>
  <c r="D597"/>
  <c r="D596"/>
  <c r="D593"/>
  <c r="D592"/>
  <c r="D591"/>
  <c r="D588"/>
  <c r="D587"/>
  <c r="D586"/>
  <c r="D583"/>
  <c r="D582"/>
  <c r="D581"/>
  <c r="D578"/>
  <c r="D577"/>
  <c r="D576"/>
  <c r="D573"/>
  <c r="D572"/>
  <c r="D571"/>
  <c r="D568"/>
  <c r="D567"/>
  <c r="D566"/>
  <c r="D563"/>
  <c r="D562"/>
  <c r="D561"/>
  <c r="D557"/>
  <c r="D556"/>
  <c r="D555"/>
  <c r="D551"/>
  <c r="D550"/>
  <c r="D549"/>
  <c r="D546"/>
  <c r="D545"/>
  <c r="D544"/>
  <c r="D535"/>
  <c r="D531"/>
  <c r="D530"/>
  <c r="D529"/>
  <c r="D521"/>
  <c r="D516"/>
  <c r="D518"/>
  <c r="E496"/>
  <c r="E495"/>
  <c r="E490"/>
  <c r="E334"/>
  <c r="F496"/>
  <c r="F495"/>
  <c r="F490"/>
  <c r="D498"/>
  <c r="D500"/>
  <c r="F709"/>
  <c r="F708"/>
  <c r="E709"/>
  <c r="E708"/>
  <c r="E707"/>
  <c r="D710"/>
  <c r="D709"/>
  <c r="D708"/>
  <c r="D707"/>
  <c r="F721"/>
  <c r="F720"/>
  <c r="E721"/>
  <c r="E720"/>
  <c r="D722"/>
  <c r="D721"/>
  <c r="D720"/>
  <c r="E727"/>
  <c r="E726"/>
  <c r="F727"/>
  <c r="F726"/>
  <c r="D728"/>
  <c r="D727"/>
  <c r="D726"/>
  <c r="F762"/>
  <c r="E762"/>
  <c r="E737"/>
  <c r="E736"/>
  <c r="E735"/>
  <c r="E731"/>
  <c r="F737"/>
  <c r="F736"/>
  <c r="F735"/>
  <c r="F731"/>
  <c r="F338"/>
  <c r="D738"/>
  <c r="D737"/>
  <c r="D736"/>
  <c r="D735"/>
  <c r="D731"/>
  <c r="E748"/>
  <c r="E747"/>
  <c r="F748"/>
  <c r="F747"/>
  <c r="E753"/>
  <c r="E752"/>
  <c r="F753"/>
  <c r="F752"/>
  <c r="D749"/>
  <c r="D748"/>
  <c r="D747"/>
  <c r="D754"/>
  <c r="D753"/>
  <c r="D752"/>
  <c r="D497"/>
  <c r="D496"/>
  <c r="D495"/>
  <c r="D490"/>
  <c r="D560"/>
  <c r="D543"/>
  <c r="D515"/>
  <c r="D514"/>
  <c r="D513"/>
  <c r="E719"/>
  <c r="E713"/>
  <c r="E337"/>
  <c r="D719"/>
  <c r="D713"/>
  <c r="F719"/>
  <c r="F713"/>
  <c r="D746"/>
  <c r="D741"/>
  <c r="F746"/>
  <c r="F741"/>
  <c r="E746"/>
  <c r="E741"/>
  <c r="E339"/>
  <c r="E456"/>
  <c r="E455"/>
  <c r="E454"/>
  <c r="D457"/>
  <c r="D456"/>
  <c r="D455"/>
  <c r="D454"/>
  <c r="F438"/>
  <c r="F437"/>
  <c r="F436"/>
  <c r="E438"/>
  <c r="E437"/>
  <c r="E436"/>
  <c r="D442"/>
  <c r="D439"/>
  <c r="E427"/>
  <c r="E426"/>
  <c r="F432"/>
  <c r="F431"/>
  <c r="E432"/>
  <c r="E431"/>
  <c r="D433"/>
  <c r="D432"/>
  <c r="D431"/>
  <c r="D447"/>
  <c r="E447"/>
  <c r="E333"/>
  <c r="E331"/>
  <c r="E342"/>
  <c r="F447"/>
  <c r="D503"/>
  <c r="D438"/>
  <c r="D437"/>
  <c r="D436"/>
  <c r="E425"/>
  <c r="E421"/>
  <c r="E420"/>
  <c r="F427"/>
  <c r="F426"/>
  <c r="F425"/>
  <c r="F421"/>
  <c r="F420"/>
  <c r="D428"/>
  <c r="D427"/>
  <c r="D426"/>
  <c r="D425"/>
  <c r="D421"/>
  <c r="D420"/>
  <c r="F757"/>
  <c r="F340"/>
  <c r="E757"/>
  <c r="D765"/>
  <c r="D764"/>
  <c r="D763"/>
  <c r="D772"/>
  <c r="D771"/>
  <c r="D770"/>
  <c r="E695"/>
  <c r="E694"/>
  <c r="D682"/>
  <c r="D686"/>
  <c r="D691"/>
  <c r="D699"/>
  <c r="D704"/>
  <c r="D703"/>
  <c r="D696"/>
  <c r="D762"/>
  <c r="D757"/>
  <c r="D681"/>
  <c r="D680"/>
  <c r="D695"/>
  <c r="D694"/>
  <c r="F681"/>
  <c r="F680"/>
  <c r="F679"/>
  <c r="F671"/>
  <c r="E681"/>
  <c r="E680"/>
  <c r="E679"/>
  <c r="E671"/>
  <c r="E446"/>
  <c r="E418"/>
  <c r="H57"/>
  <c r="H22"/>
  <c r="H24"/>
  <c r="H28"/>
  <c r="I87"/>
  <c r="F86"/>
  <c r="F78"/>
  <c r="F75"/>
  <c r="F71"/>
  <c r="F68"/>
  <c r="F446"/>
  <c r="F418"/>
  <c r="F336"/>
  <c r="F331"/>
  <c r="F342"/>
  <c r="D679"/>
  <c r="D671"/>
  <c r="D446"/>
  <c r="D418"/>
  <c r="F85"/>
  <c r="F23"/>
  <c r="F57"/>
  <c r="F22"/>
  <c r="D277"/>
  <c r="G277"/>
  <c r="D275"/>
  <c r="G275"/>
  <c r="D267"/>
  <c r="D263"/>
  <c r="G263"/>
  <c r="D260"/>
  <c r="G260"/>
  <c r="D256"/>
  <c r="G256"/>
  <c r="D232"/>
  <c r="D224"/>
  <c r="G224"/>
  <c r="D227"/>
  <c r="G227"/>
  <c r="D219"/>
  <c r="G219"/>
  <c r="D212"/>
  <c r="G212"/>
  <c r="D215"/>
  <c r="G215"/>
  <c r="D203"/>
  <c r="G203"/>
  <c r="H32"/>
  <c r="G32"/>
  <c r="E32"/>
  <c r="E62"/>
  <c r="I62"/>
  <c r="C594"/>
  <c r="H85"/>
  <c r="H55"/>
  <c r="G85"/>
  <c r="G23"/>
  <c r="E86"/>
  <c r="I86"/>
  <c r="E78"/>
  <c r="I78"/>
  <c r="E75"/>
  <c r="I75"/>
  <c r="E71"/>
  <c r="I71"/>
  <c r="E68"/>
  <c r="I68"/>
  <c r="E58"/>
  <c r="I58"/>
  <c r="D231"/>
  <c r="G231"/>
  <c r="G232"/>
  <c r="D266"/>
  <c r="G266"/>
  <c r="G267"/>
  <c r="F24"/>
  <c r="F55"/>
  <c r="D223"/>
  <c r="G223"/>
  <c r="D255"/>
  <c r="G255"/>
  <c r="G57"/>
  <c r="G22"/>
  <c r="G24"/>
  <c r="G28"/>
  <c r="E57"/>
  <c r="E22"/>
  <c r="I22"/>
  <c r="E85"/>
  <c r="I85"/>
  <c r="D98"/>
  <c r="G98"/>
  <c r="D202"/>
  <c r="G202"/>
  <c r="D211"/>
  <c r="G211"/>
  <c r="D218"/>
  <c r="G218"/>
  <c r="D274"/>
  <c r="G274"/>
  <c r="F28"/>
  <c r="I57"/>
  <c r="E55"/>
  <c r="I55"/>
  <c r="G114"/>
  <c r="G55"/>
  <c r="E23"/>
  <c r="I23"/>
  <c r="D110"/>
  <c r="G110"/>
  <c r="D281"/>
  <c r="G281"/>
  <c r="H114"/>
  <c r="E24"/>
  <c r="I24"/>
  <c r="E25"/>
  <c r="I25"/>
  <c r="E26"/>
  <c r="E27"/>
  <c r="I27"/>
  <c r="I26"/>
  <c r="E28"/>
</calcChain>
</file>

<file path=xl/sharedStrings.xml><?xml version="1.0" encoding="utf-8"?>
<sst xmlns="http://schemas.openxmlformats.org/spreadsheetml/2006/main" count="1202" uniqueCount="478">
  <si>
    <t xml:space="preserve">Statuta Općine Bibinje ("Službeni glasnik Zadarske Županije" broj 17/09, „Službeni glasnik Općine Bibinje” </t>
  </si>
  <si>
    <t xml:space="preserve">PRORAČUN OPĆINE BIBINJE </t>
  </si>
  <si>
    <t>I.</t>
  </si>
  <si>
    <t>OPĆI DIO PRORAČUNA</t>
  </si>
  <si>
    <t>Članak 1.</t>
  </si>
  <si>
    <t>Indeks</t>
  </si>
  <si>
    <t>A.</t>
  </si>
  <si>
    <t>RAČUN PRIHODA I RASHODA</t>
  </si>
  <si>
    <t>6</t>
  </si>
  <si>
    <t xml:space="preserve"> PRIHODI POSLOVANJA </t>
  </si>
  <si>
    <t>7</t>
  </si>
  <si>
    <t xml:space="preserve"> PRIHODI OD PRODAJE NEFINANCIJSKE IMOVINE </t>
  </si>
  <si>
    <t>Ukupni prihodi (6+7)</t>
  </si>
  <si>
    <t>3</t>
  </si>
  <si>
    <t xml:space="preserve">RASHODI POSLOVANJA </t>
  </si>
  <si>
    <t>4</t>
  </si>
  <si>
    <t xml:space="preserve">RASHODI ZA NABAVU NEFINANCIJSKE IMOVINE </t>
  </si>
  <si>
    <t>Ukupni rashodi (3+4)</t>
  </si>
  <si>
    <t>Višak/manjak (klasa(6+7)-(3+4))</t>
  </si>
  <si>
    <t>B.</t>
  </si>
  <si>
    <t>RAČUN ZADUŽIVANJA/FINANCIRANJA</t>
  </si>
  <si>
    <t xml:space="preserve"> PRIMICI OD FINANCIJSKE IMOVINE I ZADUŽIVANJA (klasa 8)</t>
  </si>
  <si>
    <t xml:space="preserve"> IZDACI ZA FINANCIJSKU IMOVINU I OTPLATE ZAJMOVA (klasa 5)</t>
  </si>
  <si>
    <t>Neto zaduživanje/financiranje (klasa 8-5)</t>
  </si>
  <si>
    <t>C.</t>
  </si>
  <si>
    <t xml:space="preserve"> RASPOLOŽIVA SREDSTVA PRETHODNIH GODINA-RASPOREĐEN VIŠAK(+)/POKRIVENI MANJAK(-) - U PRORAČUNU PROMATRANE GODINE</t>
  </si>
  <si>
    <t>D.</t>
  </si>
  <si>
    <t>Izvorni plan 2019</t>
  </si>
  <si>
    <t>Projekcija 2020</t>
  </si>
  <si>
    <t>Projekcija 2021</t>
  </si>
  <si>
    <t>Članak 2.</t>
  </si>
  <si>
    <t xml:space="preserve">Plan prihoda i rashoda, primtaka i izdataka po ekonomskoj, funkcijskoj, organizacijskoj, programskoj klasifikaciji i po izvorima finaciranja </t>
  </si>
  <si>
    <t>PRIHODI PREMA EKONOMSKOJ KLASIFIKACIJI</t>
  </si>
  <si>
    <t>A. RAČUN PRIHODA I RASHODA</t>
  </si>
  <si>
    <t>UKUPNI PRIHODI</t>
  </si>
  <si>
    <t>KONTO</t>
  </si>
  <si>
    <t xml:space="preserve">    VRSTA PRIHODA</t>
  </si>
  <si>
    <t>Prihodi poslovanja</t>
  </si>
  <si>
    <t>61</t>
  </si>
  <si>
    <t>Prihodi od poreza</t>
  </si>
  <si>
    <t>611</t>
  </si>
  <si>
    <t>Prirez i porez na dohodak</t>
  </si>
  <si>
    <t>613</t>
  </si>
  <si>
    <t>Porezi na imovinu</t>
  </si>
  <si>
    <t>614</t>
  </si>
  <si>
    <t>Porezi na robu i usluge</t>
  </si>
  <si>
    <t>63</t>
  </si>
  <si>
    <t>Pomoći iz inozemstva (darovnice) i od subjekata unutar općeg proračuna</t>
  </si>
  <si>
    <t>633</t>
  </si>
  <si>
    <t>Pomoći iz proračuna</t>
  </si>
  <si>
    <t>634</t>
  </si>
  <si>
    <t>Pomoći od ostalih subjekata unutar opće države</t>
  </si>
  <si>
    <t>635</t>
  </si>
  <si>
    <t>Tekuće pomoći izravnanja za dec. Funkcije (JVP)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</si>
  <si>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</si>
  <si>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</si>
  <si>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</si>
  <si>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</si>
  <si>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</si>
  <si>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</si>
  <si>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</si>
  <si>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naknadama</t>
  </si>
  <si>
    <t>651</t>
  </si>
  <si>
    <t>Upravne i administrativne pristojbe</t>
  </si>
  <si>
    <t>652</t>
  </si>
  <si>
    <t>Prihodi po posebnim propisima</t>
  </si>
  <si>
    <t>653</t>
  </si>
  <si>
    <t xml:space="preserve">Komunalni doprinosi i  naknade </t>
  </si>
  <si>
    <t>66</t>
  </si>
  <si>
    <t>Ostali prihodi</t>
  </si>
  <si>
    <t>661</t>
  </si>
  <si>
    <t>Prihodi koje proračuni i pror. korisnici ostvare obavljanjem vlast.djelatnosti</t>
  </si>
  <si>
    <t>663</t>
  </si>
  <si>
    <t>Donacije od pravnih i fizičkih osoba izvan opće države</t>
  </si>
  <si>
    <t>68</t>
  </si>
  <si>
    <t>Kazne, upravne mjere i ostali prihodi</t>
  </si>
  <si>
    <t>683</t>
  </si>
  <si>
    <t>Prihodi od prodaje nefinancijske imovine</t>
  </si>
  <si>
    <t>71</t>
  </si>
  <si>
    <t>Prihodi od prodaje neproizvedene imovine</t>
  </si>
  <si>
    <t>711</t>
  </si>
  <si>
    <t>Prihodi od prodaje materijalne imovine-prirodnih bogatstava</t>
  </si>
  <si>
    <t>723</t>
  </si>
  <si>
    <t>Prijevozna sredstva</t>
  </si>
  <si>
    <t>PRIHODI PREMA IZVORIMA FINANCIRANJA</t>
  </si>
  <si>
    <t>3/2</t>
  </si>
  <si>
    <t>ŠIFRA</t>
  </si>
  <si>
    <t>VRSTA IZVORA FINANCIRANJA</t>
  </si>
  <si>
    <t>11</t>
  </si>
  <si>
    <t>Opći prihodi</t>
  </si>
  <si>
    <t>31</t>
  </si>
  <si>
    <t xml:space="preserve">Vlastiti prihodi DV </t>
  </si>
  <si>
    <t>41</t>
  </si>
  <si>
    <t xml:space="preserve">Naknada za zadržavanje nez. izg. zgrada </t>
  </si>
  <si>
    <t>42</t>
  </si>
  <si>
    <t xml:space="preserve">Ostali prihodi za posebne namjene </t>
  </si>
  <si>
    <t>51</t>
  </si>
  <si>
    <t>Tekuće pomoći</t>
  </si>
  <si>
    <t>52</t>
  </si>
  <si>
    <t>Kapitalne pomoći</t>
  </si>
  <si>
    <t>Donacije</t>
  </si>
  <si>
    <t>Prihodi od prodaje neporizveden dug. imovine</t>
  </si>
  <si>
    <t>Ukupno:</t>
  </si>
  <si>
    <t>RASHODI PREMA EKONOMSKOJ KLASIFIKACIJI</t>
  </si>
  <si>
    <t xml:space="preserve">UKUPNI RASHODI </t>
  </si>
  <si>
    <t xml:space="preserve">    VRSTA RASHODA</t>
  </si>
  <si>
    <t>Rashodi poslovanja</t>
  </si>
  <si>
    <t>Rashodi za zaposlene</t>
  </si>
  <si>
    <t>311</t>
  </si>
  <si>
    <t>Plaće</t>
  </si>
  <si>
    <t>Plaće za redovan rad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</si>
  <si>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</si>
  <si>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</si>
  <si>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</si>
  <si>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</si>
  <si>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</si>
  <si>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</si>
  <si>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</si>
  <si>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</si>
  <si>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</si>
  <si>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</si>
  <si>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</si>
  <si>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</si>
  <si>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</si>
  <si>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</si>
  <si>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</si>
  <si>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</si>
  <si>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</si>
  <si>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</si>
  <si>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</si>
  <si>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</si>
  <si>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</si>
  <si>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</si>
  <si>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 xml:space="preserve">Subvencije   </t>
  </si>
  <si>
    <t>351</t>
  </si>
  <si>
    <t>Subvencije trgovačkim društvima u javnom sektoru</t>
  </si>
  <si>
    <t>36</t>
  </si>
  <si>
    <t>363</t>
  </si>
  <si>
    <t>Pomoći unutar opće države (JVP)</t>
  </si>
  <si>
    <t>366</t>
  </si>
  <si>
    <t>Pomoći proračunskim korisnicima drugih proračuna</t>
  </si>
  <si>
    <t>37</t>
  </si>
  <si>
    <t>Naknade građanima i kućanstvima na temelju osigur. i druge nak.</t>
  </si>
  <si>
    <t>372</t>
  </si>
  <si>
    <t>Ostale naknade građanima i kućanstvima iz proračuna</t>
  </si>
  <si>
    <t>38</t>
  </si>
  <si>
    <t>Ostali rashodi</t>
  </si>
  <si>
    <t>381</t>
  </si>
  <si>
    <t xml:space="preserve">Tekuće donacije </t>
  </si>
  <si>
    <t>383</t>
  </si>
  <si>
    <t>Kazne, penali i naknade štete</t>
  </si>
  <si>
    <t>386</t>
  </si>
  <si>
    <t>Rashodi za nabavu nefinancijske imovine</t>
  </si>
  <si>
    <t>Materijalna imovina- prirodna bogatstva</t>
  </si>
  <si>
    <t>411</t>
  </si>
  <si>
    <t>412</t>
  </si>
  <si>
    <t>Licence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</si>
  <si>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</si>
  <si>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</si>
  <si>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</si>
  <si>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</si>
  <si>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</si>
  <si>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</si>
  <si>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</si>
  <si>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423</t>
  </si>
  <si>
    <t>45</t>
  </si>
  <si>
    <t>Rashodi za dodatna ulaganja na nefinancijskoj imovini</t>
  </si>
  <si>
    <t>451</t>
  </si>
  <si>
    <t>Dodatna ulaganja na građevinskim objektima</t>
  </si>
  <si>
    <t>RASHODI PREMA IZVORIMA FINANCIRANJA</t>
  </si>
  <si>
    <t>RASHODI PREMA FUNKCIJSKOJ KLASIFIKACIJI</t>
  </si>
  <si>
    <t xml:space="preserve">FUNKCIJA </t>
  </si>
  <si>
    <t>VRSTA RASHODA</t>
  </si>
  <si>
    <t>01 Opće javne usluge</t>
  </si>
  <si>
    <t>011 Izvršna i zakondavna tijela, finan. i fiska. poslovi, vanjski poslovi</t>
  </si>
  <si>
    <t>Materijalna imovina</t>
  </si>
  <si>
    <t>Rashodi za nab. dug. imovine</t>
  </si>
  <si>
    <t>03 Javni red i sigurnost</t>
  </si>
  <si>
    <t>032 Usluge protupožarne zaštite</t>
  </si>
  <si>
    <t>036 Rashodi za javni red i sigurnost koji nisu drugdje svrstani</t>
  </si>
  <si>
    <t>04 Ekonomski poslovi</t>
  </si>
  <si>
    <t>047 Ostale industrije</t>
  </si>
  <si>
    <t xml:space="preserve">05 Zaštita okoliša </t>
  </si>
  <si>
    <t>053 Smanjenje zagađivanja</t>
  </si>
  <si>
    <t>056 Poslovi i usluge zaštite koji nisu drugdje svrstani</t>
  </si>
  <si>
    <t xml:space="preserve">06 Usluge unaprjeđenja stanovanja i zajednice </t>
  </si>
  <si>
    <t>062 Razvoj zajednice</t>
  </si>
  <si>
    <t>Subvencije</t>
  </si>
  <si>
    <t>Rashodi za dod. ulag. u dug. imov.</t>
  </si>
  <si>
    <t xml:space="preserve">07 Zdravstvo </t>
  </si>
  <si>
    <t>074 Službe javnog zdravstva</t>
  </si>
  <si>
    <t>08 Rekreacija, kultura i religija</t>
  </si>
  <si>
    <t xml:space="preserve">081 Službe rekreacije i sporta </t>
  </si>
  <si>
    <t xml:space="preserve">Materijalni rashodi </t>
  </si>
  <si>
    <t>Nak. građ i kućanstvima</t>
  </si>
  <si>
    <t xml:space="preserve">082 Službe kulture </t>
  </si>
  <si>
    <t>084 Religijske i druge službe zajednice</t>
  </si>
  <si>
    <t xml:space="preserve">09 Obrazovanje </t>
  </si>
  <si>
    <t xml:space="preserve">091 Predškolsko i osnovno obrazovanje </t>
  </si>
  <si>
    <t>Pomoći dane unutar opć. pro.</t>
  </si>
  <si>
    <t>10 Socijalna zaštita</t>
  </si>
  <si>
    <t>104 Obitelj i djeca</t>
  </si>
  <si>
    <t>Nak. građ. i kućanstvima</t>
  </si>
  <si>
    <t>109 Aktivnosti socijalne zaštite koje nisu drugdje svrstani</t>
  </si>
  <si>
    <t>UKUPNO</t>
  </si>
  <si>
    <t>PREMA EKONOMSKOJ KLASIFIKACIJI</t>
  </si>
  <si>
    <t>B. RAČUN ZADUŽIVANJA/FINANCIRANJA</t>
  </si>
  <si>
    <t>VRSTA IZDATAKA I PRIMITAKA</t>
  </si>
  <si>
    <t>8</t>
  </si>
  <si>
    <t>Primici od financijske imovine i zaduživanja</t>
  </si>
  <si>
    <t>84</t>
  </si>
  <si>
    <t>Primici od zaduživanja</t>
  </si>
  <si>
    <t>844</t>
  </si>
  <si>
    <t>Primljeni krediti i zajmovi od banaka i ostalih financijskih institucija</t>
  </si>
  <si>
    <t>5</t>
  </si>
  <si>
    <t>Izdaci za financijsku imovinu i otplate kredita i zajmova</t>
  </si>
  <si>
    <t>54</t>
  </si>
  <si>
    <t>Izdaci za otplatu glavnice primljenih kredita i zajmova</t>
  </si>
  <si>
    <t>544</t>
  </si>
  <si>
    <t>Otplata glavnice prim. kred. i zaj. od tuz. kred. i ost. finan. inst. izvan javnog sekt.</t>
  </si>
  <si>
    <t xml:space="preserve"> PREMA IZVORIMA FINANCIRANJA</t>
  </si>
  <si>
    <t>B. RAČUN PRIHODA I RASHODA</t>
  </si>
  <si>
    <t>IZDACI PO IZVORIMA FINACIRANJA</t>
  </si>
  <si>
    <t>OPĆINA I PRORAČUNSKI KORISNIK</t>
  </si>
  <si>
    <t>REZULTAT POSLOVANJA</t>
  </si>
  <si>
    <t>OPIS</t>
  </si>
  <si>
    <t>9</t>
  </si>
  <si>
    <t>Vlastiti izvori</t>
  </si>
  <si>
    <t>92</t>
  </si>
  <si>
    <t>Rezultat poslovanja</t>
  </si>
  <si>
    <t>922</t>
  </si>
  <si>
    <t>Višak/manjak prihoda ili primitaka</t>
  </si>
  <si>
    <t>POSEBNI DIO</t>
  </si>
  <si>
    <t>RAZDJEL    010    PREDSTAVNIČKA I IZVRŠNA TIJELA</t>
  </si>
  <si>
    <t>GLAVA    010-01    PREDSTAVNIČKA I IZVRŠNA TIJELA</t>
  </si>
  <si>
    <t>RAZDJEL    020    JEDINSTVENI UPRAVNI ODJEL</t>
  </si>
  <si>
    <t>GLAVA    020-01    JEDINSTVENI UPRAVNI ODJEL</t>
  </si>
  <si>
    <t>GLAVA    020-02    VATROGASTVO I CIVILNA ZAŠTITA</t>
  </si>
  <si>
    <t>GLAVA    020-03    KOMUNALNA INFRASTRUKTURA</t>
  </si>
  <si>
    <t>GLAVA    020-04    ŠKOLSTVO, PREDŠKOLSKI ODGOJ I NAOBRAZBA</t>
  </si>
  <si>
    <t>GLAVA    020-05    PROGRAMSKA DJELATNOST KULTURE</t>
  </si>
  <si>
    <t>GLAVA    020-06    PROGRAMSKA DJELATNOST SPORTA</t>
  </si>
  <si>
    <t>GLAVA    020-07    PROGRAMSKA DJELATNOST SOC. SKRBI</t>
  </si>
  <si>
    <t>GLAVA    020-09    PROGRAMSKA DJELATNOST TURIZMA</t>
  </si>
  <si>
    <t>PLAN PREMA ORGANIZACIJSKOJ KLASIFIKACIJI</t>
  </si>
  <si>
    <t>ORGANIZACIJSKA KLASIFIKACIJA PREMA IZVORIMA FINANCIRANJA</t>
  </si>
  <si>
    <t>Izvori financiranja:</t>
  </si>
  <si>
    <t>Ostali prihodi za posebne namjene</t>
  </si>
  <si>
    <t>Izvori financiranja</t>
  </si>
  <si>
    <t xml:space="preserve">Naknada za zadržavanje nez, izg. zgrada </t>
  </si>
  <si>
    <t>Prihodi od prodaje neproizvedene dug. imovine</t>
  </si>
  <si>
    <t>Vlastiti prihodi DV</t>
  </si>
  <si>
    <t xml:space="preserve">Donacije </t>
  </si>
  <si>
    <t>POZ.</t>
  </si>
  <si>
    <t>VRSTA RASHODA I IZDATAKA</t>
  </si>
  <si>
    <t>UKUPNO RASHODI I IZDACI</t>
  </si>
  <si>
    <t>RAZDJEl 010 PREDSTAVNIČKA I IZVRŠNA TIJELA</t>
  </si>
  <si>
    <t>GLAVA 010-01 PREDSTAVNIČKA I IZVRŠNA TIJELA</t>
  </si>
  <si>
    <t>Tekuće donacije</t>
  </si>
  <si>
    <t>RAZDJEL 020 JEDINSTVENI UPRAVNI ODJEL</t>
  </si>
  <si>
    <t>GLAVA 020-01 JEDINSTVENI UPRAVNI ODJEL</t>
  </si>
  <si>
    <t xml:space="preserve">Plaće </t>
  </si>
  <si>
    <t>GLAVA     020-02  VATROGASTVO I CIVILNA ZAŠTITA</t>
  </si>
  <si>
    <t>GLAVA    020-03 KOMUNALNA INFRASTRUKTURA</t>
  </si>
  <si>
    <t xml:space="preserve">Subvencije    </t>
  </si>
  <si>
    <t>Rashodi za nabavu neproizvedene dugotrajne imovine</t>
  </si>
  <si>
    <t>Materijalna imovina - prirodna bogatstva</t>
  </si>
  <si>
    <t xml:space="preserve">Građevinski objekti </t>
  </si>
  <si>
    <t>Rashodi za nabavu nefinacijske imovine</t>
  </si>
  <si>
    <t>Rashodi za dodatna ulaganja na nefinacijskoj imovini</t>
  </si>
  <si>
    <t>GLAVA     020-04 ŠKOLSTVO, PREDŠKOLSKI ODGOJ I NAOBRAZBA</t>
  </si>
  <si>
    <t>Ostali nespomenuti rashodi</t>
  </si>
  <si>
    <t>Pomoći dane u inozemstvo i unutar općeg proračuna</t>
  </si>
  <si>
    <t>GLAVA    020-05 PROGRAMSKA DJELATNOST KULTURE</t>
  </si>
  <si>
    <t>GLAVA    020-06 PROGRAMSKA DJELATNOST SPORTA</t>
  </si>
  <si>
    <t>Naknade građanima i kućanstvima na temelju osiguranja i druge naknade</t>
  </si>
  <si>
    <t>GLAVA    020-07  PROGRAMSKA DJELATNOST SOC. SKRBI</t>
  </si>
  <si>
    <t>GLAVA    0290  PROGRAMSKA DJELATNOST TURIZMA</t>
  </si>
  <si>
    <t>Članak 4.</t>
  </si>
  <si>
    <t>OPĆINSKO VIJEĆE BIBINJE</t>
  </si>
  <si>
    <t>Predsjednik</t>
  </si>
  <si>
    <t>Ivan Šimunić, prof.</t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</si>
  <si>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1001</t>
    </r>
    <r>
      <rPr>
        <sz val="11"/>
        <rFont val="Calibri"/>
        <family val="2"/>
        <charset val="238"/>
      </rPr>
      <t xml:space="preserve"> Predstavnička i izvršna tijela</t>
    </r>
  </si>
  <si>
    <r>
      <rPr>
        <b/>
        <sz val="11"/>
        <rFont val="Calibri"/>
        <family val="2"/>
        <charset val="238"/>
      </rPr>
      <t>A 1001-01</t>
    </r>
    <r>
      <rPr>
        <sz val="11"/>
        <rFont val="Calibri"/>
        <family val="2"/>
        <charset val="238"/>
      </rPr>
      <t xml:space="preserve"> Poslovanje predstavničkog i izvršnog tijela </t>
    </r>
  </si>
  <si>
    <r>
      <rPr>
        <b/>
        <sz val="11"/>
        <rFont val="Calibri"/>
        <family val="2"/>
        <charset val="238"/>
      </rPr>
      <t>A 1001-02</t>
    </r>
    <r>
      <rPr>
        <sz val="11"/>
        <rFont val="Calibri"/>
        <family val="2"/>
        <charset val="238"/>
      </rPr>
      <t xml:space="preserve"> Pokroviteljstvo političkih stranaka</t>
    </r>
  </si>
  <si>
    <r>
      <t xml:space="preserve">Program: </t>
    </r>
    <r>
      <rPr>
        <b/>
        <sz val="11"/>
        <rFont val="Calibri"/>
        <family val="2"/>
        <charset val="238"/>
      </rPr>
      <t xml:space="preserve">1002 </t>
    </r>
    <r>
      <rPr>
        <sz val="11"/>
        <rFont val="Calibri"/>
        <family val="2"/>
        <charset val="238"/>
      </rPr>
      <t>Obilježavanje dana Općine i ostale obljetnice</t>
    </r>
  </si>
  <si>
    <r>
      <t xml:space="preserve">A 1002-01 </t>
    </r>
    <r>
      <rPr>
        <sz val="11"/>
        <rFont val="Calibri"/>
        <family val="2"/>
        <charset val="238"/>
      </rPr>
      <t>Obilježavanje dana Općine i ostale obljetnice</t>
    </r>
  </si>
  <si>
    <r>
      <t xml:space="preserve">Program: </t>
    </r>
    <r>
      <rPr>
        <b/>
        <sz val="11"/>
        <rFont val="Calibri"/>
        <family val="2"/>
        <charset val="238"/>
      </rPr>
      <t>1003</t>
    </r>
    <r>
      <rPr>
        <sz val="11"/>
        <rFont val="Calibri"/>
        <family val="2"/>
        <charset val="238"/>
      </rPr>
      <t xml:space="preserve"> Rashodi poslovanja JUO-a</t>
    </r>
  </si>
  <si>
    <r>
      <rPr>
        <b/>
        <sz val="11"/>
        <rFont val="Calibri"/>
        <family val="2"/>
        <charset val="238"/>
      </rPr>
      <t>A 1003-01</t>
    </r>
    <r>
      <rPr>
        <sz val="11"/>
        <rFont val="Calibri"/>
        <family val="2"/>
        <charset val="238"/>
      </rPr>
      <t xml:space="preserve"> Rashodi za zaposlene JUO-a</t>
    </r>
  </si>
  <si>
    <r>
      <rPr>
        <b/>
        <sz val="11"/>
        <rFont val="Calibri"/>
        <family val="2"/>
        <charset val="238"/>
      </rPr>
      <t>KP 1003-01</t>
    </r>
    <r>
      <rPr>
        <sz val="11"/>
        <rFont val="Calibri"/>
        <family val="2"/>
        <charset val="238"/>
      </rPr>
      <t xml:space="preserve"> Postrojenja i oprema</t>
    </r>
  </si>
  <si>
    <r>
      <rPr>
        <b/>
        <sz val="11"/>
        <rFont val="Calibri"/>
        <family val="2"/>
        <charset val="238"/>
      </rPr>
      <t>A 1003-02</t>
    </r>
    <r>
      <rPr>
        <sz val="11"/>
        <rFont val="Calibri"/>
        <family val="2"/>
        <charset val="238"/>
      </rPr>
      <t xml:space="preserve"> Financijski rashodi JUO-a</t>
    </r>
  </si>
  <si>
    <r>
      <t xml:space="preserve">Program: </t>
    </r>
    <r>
      <rPr>
        <b/>
        <sz val="11"/>
        <rFont val="Calibri"/>
        <family val="2"/>
        <charset val="238"/>
      </rPr>
      <t>1004</t>
    </r>
    <r>
      <rPr>
        <sz val="11"/>
        <rFont val="Calibri"/>
        <family val="2"/>
        <charset val="238"/>
      </rPr>
      <t xml:space="preserve"> Katastarska izmjera</t>
    </r>
  </si>
  <si>
    <r>
      <t xml:space="preserve">TP 1004-01 </t>
    </r>
    <r>
      <rPr>
        <sz val="11"/>
        <rFont val="Calibri"/>
        <family val="2"/>
        <charset val="238"/>
      </rPr>
      <t>Katastarska izmjera</t>
    </r>
  </si>
  <si>
    <r>
      <t xml:space="preserve">Program: </t>
    </r>
    <r>
      <rPr>
        <b/>
        <sz val="11"/>
        <rFont val="Calibri"/>
        <family val="2"/>
        <charset val="238"/>
      </rPr>
      <t xml:space="preserve">1005 </t>
    </r>
    <r>
      <rPr>
        <sz val="11"/>
        <rFont val="Calibri"/>
        <family val="2"/>
        <charset val="238"/>
      </rPr>
      <t>Zaštita od požara i civilna zaštita</t>
    </r>
  </si>
  <si>
    <r>
      <rPr>
        <b/>
        <sz val="11"/>
        <rFont val="Calibri"/>
        <family val="2"/>
        <charset val="238"/>
      </rPr>
      <t xml:space="preserve">A 1005-01 </t>
    </r>
    <r>
      <rPr>
        <sz val="11"/>
        <rFont val="Calibri"/>
        <family val="2"/>
        <charset val="238"/>
      </rPr>
      <t>Rad JVP-a i donacije</t>
    </r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</si>
  <si>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1006 </t>
    </r>
    <r>
      <rPr>
        <sz val="11"/>
        <rFont val="Calibri"/>
        <family val="2"/>
        <charset val="238"/>
      </rPr>
      <t>Održavanje objekata i uređaja komunalne infrastrukture</t>
    </r>
  </si>
  <si>
    <r>
      <t xml:space="preserve">A 1006-01 </t>
    </r>
    <r>
      <rPr>
        <sz val="11"/>
        <rFont val="Calibri"/>
        <family val="2"/>
        <charset val="238"/>
      </rPr>
      <t>Održavanje komunalne infrastrukture ostalo</t>
    </r>
  </si>
  <si>
    <r>
      <t xml:space="preserve">A 1006-02 </t>
    </r>
    <r>
      <rPr>
        <sz val="11"/>
        <rFont val="Calibri"/>
        <family val="2"/>
        <charset val="238"/>
      </rPr>
      <t>Održavanje javnih površina</t>
    </r>
  </si>
  <si>
    <r>
      <t xml:space="preserve">A 1006-03 </t>
    </r>
    <r>
      <rPr>
        <sz val="11"/>
        <rFont val="Calibri"/>
        <family val="2"/>
        <charset val="238"/>
      </rPr>
      <t>Održavanje nerazvrstanih cesta</t>
    </r>
  </si>
  <si>
    <r>
      <t xml:space="preserve">A 1006-04 </t>
    </r>
    <r>
      <rPr>
        <sz val="11"/>
        <rFont val="Calibri"/>
        <family val="2"/>
        <charset val="238"/>
      </rPr>
      <t>Održavanje javne rasvjete</t>
    </r>
  </si>
  <si>
    <r>
      <t xml:space="preserve">Program: </t>
    </r>
    <r>
      <rPr>
        <b/>
        <sz val="11"/>
        <rFont val="Calibri"/>
        <family val="2"/>
        <charset val="238"/>
      </rPr>
      <t xml:space="preserve">1007 </t>
    </r>
    <r>
      <rPr>
        <sz val="11"/>
        <rFont val="Calibri"/>
        <family val="2"/>
        <charset val="238"/>
      </rPr>
      <t>Zaštita okoliša</t>
    </r>
  </si>
  <si>
    <r>
      <t xml:space="preserve">A 1007-01 </t>
    </r>
    <r>
      <rPr>
        <sz val="11"/>
        <rFont val="Calibri"/>
        <family val="2"/>
        <charset val="238"/>
      </rPr>
      <t>Dezinfekcija, dezinsekcija i deratizacija</t>
    </r>
  </si>
  <si>
    <r>
      <t>A 1007-02</t>
    </r>
    <r>
      <rPr>
        <sz val="11"/>
        <rFont val="Calibri"/>
        <family val="2"/>
        <charset val="238"/>
      </rPr>
      <t xml:space="preserve"> Komunalni otpad </t>
    </r>
  </si>
  <si>
    <r>
      <rPr>
        <b/>
        <sz val="11"/>
        <rFont val="Calibri"/>
        <family val="2"/>
        <charset val="238"/>
      </rPr>
      <t>A 1007-03</t>
    </r>
    <r>
      <rPr>
        <sz val="11"/>
        <rFont val="Calibri"/>
        <family val="2"/>
        <charset val="238"/>
      </rPr>
      <t xml:space="preserve"> Zaštita životinja</t>
    </r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</si>
  <si>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1008 </t>
    </r>
    <r>
      <rPr>
        <sz val="11"/>
        <rFont val="Calibri"/>
        <family val="2"/>
        <charset val="238"/>
      </rPr>
      <t>Izgradnja objekata i uređaja komunalne infrastrukture</t>
    </r>
  </si>
  <si>
    <r>
      <t xml:space="preserve">KP 1008-01 </t>
    </r>
    <r>
      <rPr>
        <sz val="11"/>
        <rFont val="Calibri"/>
        <family val="2"/>
        <charset val="238"/>
      </rPr>
      <t>Kapitalne pomoći trg. društvima u vlasništvu jlps</t>
    </r>
  </si>
  <si>
    <r>
      <rPr>
        <b/>
        <sz val="11"/>
        <rFont val="Calibri"/>
        <family val="2"/>
        <charset val="238"/>
      </rPr>
      <t>KP 1008-03</t>
    </r>
    <r>
      <rPr>
        <sz val="11"/>
        <rFont val="Calibri"/>
        <family val="2"/>
        <charset val="238"/>
      </rPr>
      <t xml:space="preserve"> Istraživanje i bušenje bunara za vodu </t>
    </r>
  </si>
  <si>
    <r>
      <rPr>
        <b/>
        <sz val="11"/>
        <rFont val="Calibri"/>
        <family val="2"/>
        <charset val="238"/>
      </rPr>
      <t>KP- 1008-04</t>
    </r>
    <r>
      <rPr>
        <sz val="11"/>
        <rFont val="Calibri"/>
        <family val="2"/>
        <charset val="238"/>
      </rPr>
      <t xml:space="preserve"> Poslovna zona Lonići</t>
    </r>
  </si>
  <si>
    <r>
      <t xml:space="preserve">KP 1008-05 </t>
    </r>
    <r>
      <rPr>
        <sz val="11"/>
        <rFont val="Calibri"/>
        <family val="2"/>
        <charset val="238"/>
      </rPr>
      <t>Izgradnja cesta Općine Bibinje</t>
    </r>
  </si>
  <si>
    <r>
      <rPr>
        <b/>
        <sz val="11"/>
        <rFont val="Calibri"/>
        <family val="2"/>
        <charset val="238"/>
      </rPr>
      <t>KP 1008-06</t>
    </r>
    <r>
      <rPr>
        <sz val="11"/>
        <rFont val="Calibri"/>
        <family val="2"/>
        <charset val="238"/>
      </rPr>
      <t xml:space="preserve"> Izgradnja javne rasvjete Općine Bibinje</t>
    </r>
  </si>
  <si>
    <r>
      <t xml:space="preserve">KP 1008-07 </t>
    </r>
    <r>
      <rPr>
        <sz val="11"/>
        <rFont val="Calibri"/>
        <family val="2"/>
        <charset val="238"/>
      </rPr>
      <t>Brdo Križ</t>
    </r>
  </si>
  <si>
    <r>
      <rPr>
        <b/>
        <sz val="11"/>
        <rFont val="Calibri"/>
        <family val="2"/>
        <charset val="238"/>
      </rPr>
      <t>KP 1008-08</t>
    </r>
    <r>
      <rPr>
        <sz val="11"/>
        <rFont val="Calibri"/>
        <family val="2"/>
        <charset val="238"/>
      </rPr>
      <t xml:space="preserve"> Izgradnja vodovodne mreže</t>
    </r>
  </si>
  <si>
    <r>
      <t>KP 1008-09</t>
    </r>
    <r>
      <rPr>
        <sz val="11"/>
        <rFont val="Calibri"/>
        <family val="2"/>
        <charset val="238"/>
      </rPr>
      <t xml:space="preserve"> Trg Sv. Roka</t>
    </r>
  </si>
  <si>
    <r>
      <rPr>
        <b/>
        <sz val="11"/>
        <rFont val="Calibri"/>
        <family val="2"/>
        <charset val="238"/>
      </rPr>
      <t>KP 1008-10</t>
    </r>
    <r>
      <rPr>
        <sz val="11"/>
        <rFont val="Calibri"/>
        <family val="2"/>
        <charset val="238"/>
      </rPr>
      <t xml:space="preserve"> Izgradnja reciklažnog dvorišta</t>
    </r>
  </si>
  <si>
    <r>
      <rPr>
        <b/>
        <sz val="11"/>
        <rFont val="Calibri"/>
        <family val="2"/>
        <charset val="238"/>
      </rPr>
      <t xml:space="preserve">KP 1008-11 </t>
    </r>
    <r>
      <rPr>
        <sz val="11"/>
        <rFont val="Calibri"/>
        <family val="2"/>
        <charset val="238"/>
      </rPr>
      <t>Prostorno i urbanističko planiranje</t>
    </r>
  </si>
  <si>
    <r>
      <rPr>
        <b/>
        <sz val="11"/>
        <rFont val="Calibri"/>
        <family val="2"/>
        <charset val="238"/>
      </rPr>
      <t>KP 1008-12</t>
    </r>
    <r>
      <rPr>
        <sz val="11"/>
        <rFont val="Calibri"/>
        <family val="2"/>
        <charset val="238"/>
      </rPr>
      <t xml:space="preserve"> Monografija Bibinja</t>
    </r>
  </si>
  <si>
    <r>
      <rPr>
        <b/>
        <sz val="11"/>
        <rFont val="Calibri"/>
        <family val="2"/>
        <charset val="238"/>
      </rPr>
      <t>KP 1008-13</t>
    </r>
    <r>
      <rPr>
        <sz val="11"/>
        <rFont val="Calibri"/>
        <family val="2"/>
        <charset val="238"/>
      </rPr>
      <t xml:space="preserve"> Športski centar Crljenica</t>
    </r>
  </si>
  <si>
    <r>
      <rPr>
        <b/>
        <sz val="11"/>
        <rFont val="Calibri"/>
        <family val="2"/>
        <charset val="238"/>
      </rPr>
      <t>KP 1008-14</t>
    </r>
    <r>
      <rPr>
        <sz val="11"/>
        <rFont val="Calibri"/>
        <family val="2"/>
        <charset val="238"/>
      </rPr>
      <t xml:space="preserve"> Igralište Franka Lisice</t>
    </r>
  </si>
  <si>
    <r>
      <rPr>
        <b/>
        <sz val="11"/>
        <rFont val="Calibri"/>
        <family val="2"/>
        <charset val="238"/>
      </rPr>
      <t>KP 1008-15</t>
    </r>
    <r>
      <rPr>
        <sz val="11"/>
        <rFont val="Calibri"/>
        <family val="2"/>
        <charset val="238"/>
      </rPr>
      <t xml:space="preserve"> Obalni pojas</t>
    </r>
  </si>
  <si>
    <r>
      <rPr>
        <b/>
        <sz val="11"/>
        <rFont val="Calibri"/>
        <family val="2"/>
        <charset val="238"/>
      </rPr>
      <t xml:space="preserve">KP 1008-16 </t>
    </r>
    <r>
      <rPr>
        <sz val="11"/>
        <rFont val="Calibri"/>
        <family val="2"/>
        <charset val="238"/>
      </rPr>
      <t>Prostorije Općine Bibinje</t>
    </r>
  </si>
  <si>
    <r>
      <t xml:space="preserve">KP 1008-17 </t>
    </r>
    <r>
      <rPr>
        <sz val="11"/>
        <rFont val="Calibri"/>
        <family val="2"/>
        <charset val="238"/>
      </rPr>
      <t>Bigečeva kuća</t>
    </r>
  </si>
  <si>
    <r>
      <rPr>
        <b/>
        <sz val="11"/>
        <rFont val="Calibri"/>
        <family val="2"/>
        <charset val="238"/>
      </rPr>
      <t>KP 1008-18</t>
    </r>
    <r>
      <rPr>
        <sz val="11"/>
        <rFont val="Calibri"/>
        <family val="2"/>
        <charset val="238"/>
      </rPr>
      <t xml:space="preserve"> Dom kulture</t>
    </r>
  </si>
  <si>
    <r>
      <rPr>
        <b/>
        <sz val="11"/>
        <rFont val="Calibri"/>
        <family val="2"/>
        <charset val="238"/>
      </rPr>
      <t>KP 1008-19</t>
    </r>
    <r>
      <rPr>
        <sz val="11"/>
        <rFont val="Calibri"/>
        <family val="2"/>
        <charset val="238"/>
      </rPr>
      <t xml:space="preserve"> Izgradnja vrtića</t>
    </r>
  </si>
  <si>
    <r>
      <rPr>
        <b/>
        <sz val="11"/>
        <rFont val="Calibri"/>
        <family val="2"/>
        <charset val="238"/>
      </rPr>
      <t>KP 1008-20</t>
    </r>
    <r>
      <rPr>
        <sz val="11"/>
        <rFont val="Calibri"/>
        <family val="2"/>
        <charset val="238"/>
      </rPr>
      <t xml:space="preserve"> Groblje Sasavac i mrtvačnica</t>
    </r>
  </si>
  <si>
    <r>
      <rPr>
        <sz val="11"/>
        <rFont val="Calibri"/>
        <family val="2"/>
        <charset val="238"/>
      </rPr>
      <t xml:space="preserve">Program: </t>
    </r>
    <r>
      <rPr>
        <b/>
        <sz val="11"/>
        <rFont val="Calibri"/>
        <family val="2"/>
        <charset val="238"/>
      </rPr>
      <t xml:space="preserve">1009 </t>
    </r>
    <r>
      <rPr>
        <sz val="11"/>
        <rFont val="Calibri"/>
        <family val="2"/>
        <charset val="238"/>
      </rPr>
      <t>Javne potrebe u predškolstvu</t>
    </r>
  </si>
  <si>
    <r>
      <rPr>
        <b/>
        <sz val="11"/>
        <rFont val="Calibri"/>
        <family val="2"/>
        <charset val="238"/>
      </rPr>
      <t xml:space="preserve">A 1009-01 </t>
    </r>
    <r>
      <rPr>
        <sz val="11"/>
        <rFont val="Calibri"/>
        <family val="2"/>
        <charset val="238"/>
      </rPr>
      <t>Sufinanciranje potreba DV Leptirići</t>
    </r>
  </si>
  <si>
    <r>
      <rPr>
        <b/>
        <sz val="11"/>
        <rFont val="Calibri"/>
        <family val="2"/>
        <charset val="238"/>
      </rPr>
      <t xml:space="preserve">A 1009-02 </t>
    </r>
    <r>
      <rPr>
        <sz val="11"/>
        <rFont val="Calibri"/>
        <family val="2"/>
        <charset val="238"/>
      </rPr>
      <t>Unaprjeđenje usluga za djecu u sustavu ranog i predškolskog odgoja i obrazovanja</t>
    </r>
  </si>
  <si>
    <r>
      <t xml:space="preserve">Program: </t>
    </r>
    <r>
      <rPr>
        <b/>
        <sz val="11"/>
        <rFont val="Calibri"/>
        <family val="2"/>
        <charset val="238"/>
      </rPr>
      <t>1010</t>
    </r>
    <r>
      <rPr>
        <sz val="11"/>
        <rFont val="Calibri"/>
        <family val="2"/>
        <charset val="238"/>
      </rPr>
      <t xml:space="preserve"> Javne potrebe u školstvu </t>
    </r>
  </si>
  <si>
    <r>
      <rPr>
        <b/>
        <sz val="11"/>
        <rFont val="Calibri"/>
        <family val="2"/>
        <charset val="238"/>
      </rPr>
      <t>A 1010-01</t>
    </r>
    <r>
      <rPr>
        <sz val="11"/>
        <rFont val="Calibri"/>
        <family val="2"/>
        <charset val="238"/>
      </rPr>
      <t xml:space="preserve"> Sufinanciranje  OŠ Stjepana Radića Bibinje</t>
    </r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</si>
  <si>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1011 </t>
    </r>
    <r>
      <rPr>
        <sz val="11"/>
        <rFont val="Calibri"/>
        <family val="2"/>
        <charset val="238"/>
      </rPr>
      <t>Javne potrebe u kulturi</t>
    </r>
  </si>
  <si>
    <r>
      <t xml:space="preserve">A 1011-01 </t>
    </r>
    <r>
      <rPr>
        <sz val="11"/>
        <rFont val="Calibri"/>
        <family val="2"/>
        <charset val="238"/>
      </rPr>
      <t>Organiziranje kulturnih manifestacija</t>
    </r>
  </si>
  <si>
    <r>
      <t xml:space="preserve">A 1011-02 </t>
    </r>
    <r>
      <rPr>
        <sz val="11"/>
        <rFont val="Calibri"/>
        <family val="2"/>
        <charset val="238"/>
      </rPr>
      <t>Financiranje rada KUD-a i ostalih udruga</t>
    </r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</si>
  <si>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1012</t>
    </r>
    <r>
      <rPr>
        <sz val="11"/>
        <rFont val="Calibri"/>
        <family val="2"/>
        <charset val="238"/>
      </rPr>
      <t xml:space="preserve"> Organizacija rekreacije i sportskih aktivnosti</t>
    </r>
  </si>
  <si>
    <r>
      <rPr>
        <b/>
        <sz val="11"/>
        <rFont val="Calibri"/>
        <family val="2"/>
        <charset val="238"/>
      </rPr>
      <t>A 1012-01</t>
    </r>
    <r>
      <rPr>
        <sz val="11"/>
        <rFont val="Calibri"/>
        <family val="2"/>
        <charset val="238"/>
      </rPr>
      <t xml:space="preserve"> Financiranje rada sportskih udruga i sportaša</t>
    </r>
  </si>
  <si>
    <r>
      <rPr>
        <sz val="11"/>
        <rFont val="Calibri"/>
        <family val="2"/>
        <charset val="238"/>
      </rPr>
      <t xml:space="preserve">Program: </t>
    </r>
    <r>
      <rPr>
        <b/>
        <sz val="11"/>
        <rFont val="Calibri"/>
        <family val="2"/>
        <charset val="238"/>
      </rPr>
      <t>1013</t>
    </r>
    <r>
      <rPr>
        <sz val="11"/>
        <rFont val="Calibri"/>
        <family val="2"/>
        <charset val="238"/>
      </rPr>
      <t xml:space="preserve"> Socijalna skrb i pomoći</t>
    </r>
  </si>
  <si>
    <r>
      <t xml:space="preserve">A 1013-01 </t>
    </r>
    <r>
      <rPr>
        <sz val="11"/>
        <rFont val="Calibri"/>
        <family val="2"/>
        <charset val="238"/>
      </rPr>
      <t>Naknade građanima i kućanstvima iz proračuna</t>
    </r>
  </si>
  <si>
    <r>
      <t xml:space="preserve">A 1013-02 </t>
    </r>
    <r>
      <rPr>
        <sz val="11"/>
        <rFont val="Calibri"/>
        <family val="2"/>
        <charset val="238"/>
      </rPr>
      <t>Financiranje rada udruga</t>
    </r>
  </si>
  <si>
    <r>
      <rPr>
        <sz val="11"/>
        <rFont val="Calibri"/>
        <family val="2"/>
        <charset val="238"/>
      </rPr>
      <t>Program:</t>
    </r>
    <r>
      <rPr>
        <b/>
        <sz val="11"/>
        <rFont val="Calibri"/>
        <family val="2"/>
        <charset val="238"/>
      </rPr>
      <t xml:space="preserve"> 1014 </t>
    </r>
    <r>
      <rPr>
        <sz val="11"/>
        <rFont val="Calibri"/>
        <family val="2"/>
        <charset val="238"/>
      </rPr>
      <t>Turizam</t>
    </r>
  </si>
  <si>
    <r>
      <rPr>
        <b/>
        <sz val="11"/>
        <rFont val="Calibri"/>
        <family val="2"/>
        <charset val="238"/>
      </rPr>
      <t>A 1014-01</t>
    </r>
    <r>
      <rPr>
        <sz val="11"/>
        <rFont val="Calibri"/>
        <family val="2"/>
        <charset val="238"/>
      </rPr>
      <t xml:space="preserve"> Organiziranje zabavnih manifestacija i financiranje Ryan-air</t>
    </r>
  </si>
  <si>
    <t>PLAN PREMA PROGRAMSKOJ KLASIFIKACIJI I IZVORIMA FINANCIRANJA</t>
  </si>
  <si>
    <t>-</t>
  </si>
  <si>
    <t>638</t>
  </si>
  <si>
    <t>Pomoći temeljem prijenosa EU sredstava</t>
  </si>
  <si>
    <t>53</t>
  </si>
  <si>
    <t>Tekuće pomoći temeljem prijenosa EU sredstva</t>
  </si>
  <si>
    <t>2/1</t>
  </si>
  <si>
    <t>Pomoći temeljem EU sredstava</t>
  </si>
  <si>
    <t>ukupno</t>
  </si>
  <si>
    <t>ZA 2020. GODINU I PROJEKCIJE ZA 2021. I 2022. GODINU</t>
  </si>
  <si>
    <t xml:space="preserve">Na temelju članka 39. stavak 1. Zakona o proračunu (''Narodne novine'', broj 87/08,136/12,15/15 ) i članka 11.  </t>
  </si>
  <si>
    <t>Proračun Općine Bibinje za 2020. godinu te projekcije za 2021. i 2022. godinu sastoje se od:</t>
  </si>
  <si>
    <t>Izvršenje 2018</t>
  </si>
  <si>
    <t>Izvorni plan 2020</t>
  </si>
  <si>
    <t>Projekcija 2022</t>
  </si>
  <si>
    <t>utvrđuju se u Računu prihoda i rashoda, , Računu finaciranja i Posebnom dijelu proračuna za 2020. godinu i projekcijama za 2021. i 2022. godinu</t>
  </si>
  <si>
    <t>Struktura plana 2020</t>
  </si>
  <si>
    <t>Ostale nespomenute usluge</t>
  </si>
  <si>
    <r>
      <rPr>
        <b/>
        <sz val="11"/>
        <rFont val="Calibri"/>
        <family val="2"/>
        <charset val="238"/>
      </rPr>
      <t>KP 1008-02</t>
    </r>
    <r>
      <rPr>
        <sz val="11"/>
        <rFont val="Calibri"/>
        <family val="2"/>
        <charset val="238"/>
      </rPr>
      <t xml:space="preserve"> Zemljišta</t>
    </r>
  </si>
  <si>
    <r>
      <rPr>
        <b/>
        <sz val="11"/>
        <rFont val="Calibri"/>
        <family val="2"/>
      </rPr>
      <t xml:space="preserve">KP 1008-21 </t>
    </r>
    <r>
      <rPr>
        <sz val="11"/>
        <rFont val="Calibri"/>
        <family val="2"/>
        <charset val="238"/>
      </rPr>
      <t>Lipauska</t>
    </r>
  </si>
  <si>
    <r>
      <rPr>
        <b/>
        <sz val="11"/>
        <rFont val="Calibri"/>
        <family val="2"/>
      </rPr>
      <t>KP 1008-22</t>
    </r>
    <r>
      <rPr>
        <sz val="11"/>
        <rFont val="Calibri"/>
        <family val="2"/>
        <charset val="238"/>
      </rPr>
      <t xml:space="preserve"> Dječje igralište u Bralićima</t>
    </r>
  </si>
  <si>
    <t>Naknade troškova osoba izvan radnog odnosa</t>
  </si>
  <si>
    <t>Tekuće pomoći od izvanproračunskih korisnika</t>
  </si>
  <si>
    <t>55</t>
  </si>
  <si>
    <t xml:space="preserve">Pomoći izravnanja decentralizirane funkcije </t>
  </si>
  <si>
    <t>Pomoći unutar općeg proračuna  (JVP)</t>
  </si>
  <si>
    <t xml:space="preserve">Vlastiti prihodi </t>
  </si>
  <si>
    <t>56</t>
  </si>
  <si>
    <t>Kapitalne pomoći temeljem prijenosa EU sredstava</t>
  </si>
  <si>
    <t>636</t>
  </si>
  <si>
    <t>Pomoći proračunskim korisnicima iz proračuna koji im nije nadležan</t>
  </si>
  <si>
    <t>Strukutra plana 2020</t>
  </si>
  <si>
    <r>
      <rPr>
        <b/>
        <sz val="11"/>
        <rFont val="Calibri"/>
        <family val="2"/>
        <charset val="238"/>
      </rPr>
      <t xml:space="preserve">A 1003-03 </t>
    </r>
    <r>
      <rPr>
        <sz val="11"/>
        <rFont val="Calibri"/>
        <family val="2"/>
        <charset val="238"/>
      </rPr>
      <t>Proračunska pričuva</t>
    </r>
  </si>
  <si>
    <t>Pomoći izavnanja decentralizirane funkcije</t>
  </si>
  <si>
    <t>Vlastiti prihodi</t>
  </si>
  <si>
    <t>Pomoći izvanproračunskog korisnika</t>
  </si>
  <si>
    <t xml:space="preserve">Pomoći od izvanproračunski korisnika </t>
  </si>
  <si>
    <t xml:space="preserve">Kapitalne pomoći temeljem prijenosa EU sredstava </t>
  </si>
  <si>
    <t>Pomoći od izvanproačunskih korisnika</t>
  </si>
  <si>
    <t>Pomoći izvanproračunskih korisnika</t>
  </si>
  <si>
    <t>PLAN</t>
  </si>
  <si>
    <t>RAZVOJNIH PROGRAMA OPIĆINE BIBINJE ZA 2020. GODINU</t>
  </si>
  <si>
    <t xml:space="preserve">Aktivnost/ projekt </t>
  </si>
  <si>
    <t>Naziv aktivnosti/ projekta</t>
  </si>
  <si>
    <t>Plan 2020.</t>
  </si>
  <si>
    <t>Plan 2021.</t>
  </si>
  <si>
    <t>Plan 2022.</t>
  </si>
  <si>
    <t>Jedinica</t>
  </si>
  <si>
    <t>Ciljana vrijednost 2020.</t>
  </si>
  <si>
    <t xml:space="preserve">Ciljana vrijednost 2021. </t>
  </si>
  <si>
    <t>Ciljana vrjednost 2022.</t>
  </si>
  <si>
    <t xml:space="preserve">Cilj 1. Konkurentno gospodarstvo </t>
  </si>
  <si>
    <t>Poslovna zona Lonići</t>
  </si>
  <si>
    <t xml:space="preserve">KP- 1008-04 </t>
  </si>
  <si>
    <t>broj</t>
  </si>
  <si>
    <t>Prostorno i urbanističko planiranje</t>
  </si>
  <si>
    <t xml:space="preserve">KP 1008-11 </t>
  </si>
  <si>
    <t>Lipauska</t>
  </si>
  <si>
    <t xml:space="preserve">KP 1008-21 </t>
  </si>
  <si>
    <r>
      <rPr>
        <b/>
        <sz val="11"/>
        <rFont val="Calibri"/>
        <family val="2"/>
        <charset val="238"/>
      </rPr>
      <t>A 1014-02</t>
    </r>
    <r>
      <rPr>
        <sz val="11"/>
        <rFont val="Calibri"/>
        <family val="2"/>
        <charset val="238"/>
      </rPr>
      <t xml:space="preserve"> Financiranje TZ Općine Bibinje i udruga </t>
    </r>
  </si>
  <si>
    <t>Organiziranje zabavnih manifestacija i financiranje Ryan-air</t>
  </si>
  <si>
    <t xml:space="preserve">A 1014-01 </t>
  </si>
  <si>
    <t>Povećanje broja gostiju i posjećenosti Bibinja</t>
  </si>
  <si>
    <t xml:space="preserve">Otvranje novih radnih mjesta </t>
  </si>
  <si>
    <t>Prilagoditi prostorne planove za izgradnju gospodarski, turističkih i ugostiteljskih objekata</t>
  </si>
  <si>
    <t>Financiranje TZ Općine Bibinje i udruga</t>
  </si>
  <si>
    <t xml:space="preserve">A 1014-02 </t>
  </si>
  <si>
    <t>Cilj 2. Poboljšanje kvalitete života</t>
  </si>
  <si>
    <t xml:space="preserve">Prioritet 1.1. Konkurentnost poduzetništva i turizma </t>
  </si>
  <si>
    <t xml:space="preserve">Prioritet 2.1. Unapređenje kapaciteta i kvalitete sportskih i kulturnih sadržaja </t>
  </si>
  <si>
    <t>Financiranje rada sportskih udruga i sportaša</t>
  </si>
  <si>
    <t xml:space="preserve">A 1012-01 </t>
  </si>
  <si>
    <t>Dječje igralište u Bralićima</t>
  </si>
  <si>
    <t>Aktiviranje djece i mladeži u sport te ostvrivanje sportskih uspjeha</t>
  </si>
  <si>
    <t xml:space="preserve">KP 1008-22 </t>
  </si>
  <si>
    <t>Okupljanje, druženje igranje i rekracija djece</t>
  </si>
  <si>
    <t>Organiziranje kulturnih manifestacija</t>
  </si>
  <si>
    <t xml:space="preserve">A 1011-01 </t>
  </si>
  <si>
    <t xml:space="preserve">Očuvanje i razvoj klapske pjesme </t>
  </si>
  <si>
    <t>Financiranje rada KUD-a i ostalih udruga</t>
  </si>
  <si>
    <t xml:space="preserve">A 1011-02 </t>
  </si>
  <si>
    <t xml:space="preserve">Unapređenje kulturnih programa i aktivnosti </t>
  </si>
  <si>
    <t>Naknade građanima i kućanstvima iz proračuna</t>
  </si>
  <si>
    <t xml:space="preserve">A 1013-01 </t>
  </si>
  <si>
    <t>Pokazatelj rezultata</t>
  </si>
  <si>
    <t>Prioritet 2.2. Unapređenje socijalnih usluga</t>
  </si>
  <si>
    <t>Održavanje javnih površina</t>
  </si>
  <si>
    <t>Održavanje nerazvrstanih cesta</t>
  </si>
  <si>
    <t>Održavanje javne rasvjete</t>
  </si>
  <si>
    <t>Zemljišta</t>
  </si>
  <si>
    <t>Izgradnja cesta Općine Bibinje</t>
  </si>
  <si>
    <t>Izgradnja javne rasvjete Općine Bibinje</t>
  </si>
  <si>
    <t xml:space="preserve">KP 1008-05 </t>
  </si>
  <si>
    <t xml:space="preserve">A 1006-04 </t>
  </si>
  <si>
    <t xml:space="preserve">A 1006-03 </t>
  </si>
  <si>
    <t xml:space="preserve">A 1006-02 </t>
  </si>
  <si>
    <t xml:space="preserve">KP 1008-02 </t>
  </si>
  <si>
    <t xml:space="preserve">KP 1008-06 </t>
  </si>
  <si>
    <t>Prioritet 2.3. Razvoj komunalne infrastrukture</t>
  </si>
  <si>
    <t>Dezinfekcija, dezinsekcija i deratizacija</t>
  </si>
  <si>
    <t xml:space="preserve"> Komunalni otpad </t>
  </si>
  <si>
    <t>Zaštita životinja</t>
  </si>
  <si>
    <t xml:space="preserve">A 1007-01 </t>
  </si>
  <si>
    <t xml:space="preserve">A 1007-02 </t>
  </si>
  <si>
    <t xml:space="preserve">A 1007-03 </t>
  </si>
  <si>
    <t>Prioritet 2.5. Unapređenje školskog i predškolskog obrazovanja</t>
  </si>
  <si>
    <t>Izgradnja reciklažnog dvorišta</t>
  </si>
  <si>
    <t xml:space="preserve">KP 1008-10 </t>
  </si>
  <si>
    <t>Izgradnja vrtića</t>
  </si>
  <si>
    <t>Sufinanciranje potreba DV Leptirići</t>
  </si>
  <si>
    <t>Unaprjeđenje usluga za djecu u sustavu ranog i predškolskog odgoja i obrazovanja</t>
  </si>
  <si>
    <t>Sufinanciranje  OŠ Stjepana Radića Bibinje</t>
  </si>
  <si>
    <t xml:space="preserve">A 1009-02 </t>
  </si>
  <si>
    <t xml:space="preserve">A 1009-01 </t>
  </si>
  <si>
    <t xml:space="preserve">KP 1008-19 </t>
  </si>
  <si>
    <t xml:space="preserve">A 1010-01 </t>
  </si>
  <si>
    <t>Prioritet 2.4. Unapređenje zaštite okoliša</t>
  </si>
  <si>
    <t>posto</t>
  </si>
  <si>
    <t>Broj mještana kojima se financijski  pomaže kroz razne socijalne mjere i aktivnost</t>
  </si>
  <si>
    <t>Broj uređenih javnih površina i plaža</t>
  </si>
  <si>
    <t>Broj uređenih nerazvrstanih cesta i  uređenje novih</t>
  </si>
  <si>
    <t>Broj rasvjetnih tijela</t>
  </si>
  <si>
    <t>Širenje cesta, izgradnja novih cesta</t>
  </si>
  <si>
    <t>Izgradnja novih cesta</t>
  </si>
  <si>
    <t>Izgradnja nove javne rasvjete</t>
  </si>
  <si>
    <t>Broj provedenih dezinfekcija i deratizacija</t>
  </si>
  <si>
    <t>Smanjivanje komunalnog otpada i sanacija divljih deponija</t>
  </si>
  <si>
    <t>Uklanjanje lešina sa javnih površina i zbrinjavanje životnja</t>
  </si>
  <si>
    <t xml:space="preserve">Smanjivanje komunalnog otpada </t>
  </si>
  <si>
    <t>Broj korisnika</t>
  </si>
  <si>
    <t>Broj djece u vrtiću</t>
  </si>
  <si>
    <t>Poboljašanje usluga predškolskog odgoja</t>
  </si>
  <si>
    <t>Dodatnaa nastava</t>
  </si>
  <si>
    <t xml:space="preserve">Ovaj proračuna Općine Bibinje za 2020. godinu i projekcije za 2021. i 2022. godinu stupa na snagu osmog dana od dana objave </t>
  </si>
  <si>
    <t>u Službenom glasniku Općine Bibinje,a primjenjivat će se od 1. siječnja 2020. godine.</t>
  </si>
  <si>
    <t>KLASA: 021-05/19-01/9</t>
  </si>
  <si>
    <t>UR. BROJ: 2198/02-01-19-9</t>
  </si>
  <si>
    <t>broj 2/13, 3/18) Općinsko vijeće Općine Bibinje na svojoj 15. sjednici održanoj dana 18.12.2019.godine, donosi:</t>
  </si>
  <si>
    <t>Bibinje, 18.12.2019.</t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</si>
</sst>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0.0%"/>
  </numFmts>
  <fonts count="18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43"/>
      <name val="Calibri"/>
      <family val="2"/>
      <charset val="238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1" fontId="1" fillId="0" borderId="0" xfId="0" applyNumberFormat="1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/>
    <xf numFmtId="41" fontId="5" fillId="0" borderId="0" xfId="0" applyNumberFormat="1" applyFont="1" applyFill="1"/>
    <xf numFmtId="0" fontId="7" fillId="0" borderId="0" xfId="0" applyFont="1"/>
    <xf numFmtId="0" fontId="6" fillId="2" borderId="1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shrinkToFit="1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shrinkToFit="1"/>
    </xf>
    <xf numFmtId="0" fontId="6" fillId="2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6" fillId="3" borderId="10" xfId="0" applyFont="1" applyFill="1" applyBorder="1"/>
    <xf numFmtId="49" fontId="6" fillId="3" borderId="11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164" fontId="6" fillId="3" borderId="12" xfId="0" applyNumberFormat="1" applyFont="1" applyFill="1" applyBorder="1"/>
    <xf numFmtId="0" fontId="6" fillId="0" borderId="13" xfId="0" applyFont="1" applyBorder="1"/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shrinkToFit="1"/>
    </xf>
    <xf numFmtId="41" fontId="6" fillId="0" borderId="15" xfId="0" applyNumberFormat="1" applyFont="1" applyBorder="1"/>
    <xf numFmtId="164" fontId="6" fillId="0" borderId="16" xfId="0" applyNumberFormat="1" applyFont="1" applyFill="1" applyBorder="1"/>
    <xf numFmtId="0" fontId="6" fillId="4" borderId="13" xfId="0" applyFont="1" applyFill="1" applyBorder="1"/>
    <xf numFmtId="49" fontId="6" fillId="4" borderId="14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shrinkToFit="1"/>
    </xf>
    <xf numFmtId="41" fontId="8" fillId="4" borderId="15" xfId="0" applyNumberFormat="1" applyFont="1" applyFill="1" applyBorder="1"/>
    <xf numFmtId="164" fontId="6" fillId="4" borderId="16" xfId="0" applyNumberFormat="1" applyFont="1" applyFill="1" applyBorder="1"/>
    <xf numFmtId="0" fontId="8" fillId="4" borderId="13" xfId="0" applyFont="1" applyFill="1" applyBorder="1"/>
    <xf numFmtId="49" fontId="8" fillId="4" borderId="14" xfId="0" applyNumberFormat="1" applyFont="1" applyFill="1" applyBorder="1" applyAlignment="1">
      <alignment horizontal="center"/>
    </xf>
    <xf numFmtId="41" fontId="6" fillId="3" borderId="11" xfId="0" applyNumberFormat="1" applyFont="1" applyFill="1" applyBorder="1"/>
    <xf numFmtId="41" fontId="6" fillId="0" borderId="15" xfId="0" applyNumberFormat="1" applyFont="1" applyFill="1" applyBorder="1"/>
    <xf numFmtId="164" fontId="6" fillId="0" borderId="16" xfId="0" applyNumberFormat="1" applyFont="1" applyFill="1" applyBorder="1" applyAlignment="1">
      <alignment horizontal="right"/>
    </xf>
    <xf numFmtId="10" fontId="6" fillId="0" borderId="16" xfId="0" applyNumberFormat="1" applyFont="1" applyFill="1" applyBorder="1"/>
    <xf numFmtId="10" fontId="6" fillId="4" borderId="16" xfId="0" applyNumberFormat="1" applyFont="1" applyFill="1" applyBorder="1"/>
    <xf numFmtId="0" fontId="6" fillId="0" borderId="13" xfId="0" applyFont="1" applyFill="1" applyBorder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shrinkToFit="1"/>
    </xf>
    <xf numFmtId="41" fontId="8" fillId="0" borderId="14" xfId="0" applyNumberFormat="1" applyFont="1" applyBorder="1"/>
    <xf numFmtId="41" fontId="8" fillId="0" borderId="15" xfId="0" applyNumberFormat="1" applyFont="1" applyBorder="1"/>
    <xf numFmtId="0" fontId="6" fillId="3" borderId="17" xfId="0" applyFont="1" applyFill="1" applyBorder="1"/>
    <xf numFmtId="49" fontId="6" fillId="3" borderId="18" xfId="0" applyNumberFormat="1" applyFont="1" applyFill="1" applyBorder="1" applyAlignment="1">
      <alignment horizontal="center"/>
    </xf>
    <xf numFmtId="0" fontId="6" fillId="0" borderId="19" xfId="0" applyFont="1" applyBorder="1"/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shrinkToFit="1"/>
    </xf>
    <xf numFmtId="41" fontId="8" fillId="0" borderId="20" xfId="0" applyNumberFormat="1" applyFont="1" applyFill="1" applyBorder="1"/>
    <xf numFmtId="0" fontId="6" fillId="2" borderId="21" xfId="0" applyNumberFormat="1" applyFont="1" applyFill="1" applyBorder="1" applyAlignment="1">
      <alignment horizontal="center"/>
    </xf>
    <xf numFmtId="41" fontId="8" fillId="0" borderId="22" xfId="0" applyNumberFormat="1" applyFont="1" applyFill="1" applyBorder="1"/>
    <xf numFmtId="0" fontId="0" fillId="3" borderId="23" xfId="0" applyFont="1" applyFill="1" applyBorder="1" applyAlignment="1"/>
    <xf numFmtId="164" fontId="6" fillId="3" borderId="11" xfId="0" applyNumberFormat="1" applyFont="1" applyFill="1" applyBorder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shrinkToFit="1"/>
    </xf>
    <xf numFmtId="41" fontId="8" fillId="0" borderId="0" xfId="0" applyNumberFormat="1" applyFont="1" applyFill="1" applyBorder="1"/>
    <xf numFmtId="10" fontId="6" fillId="0" borderId="0" xfId="0" applyNumberFormat="1" applyFont="1" applyFill="1" applyBorder="1"/>
    <xf numFmtId="0" fontId="6" fillId="0" borderId="14" xfId="0" applyFont="1" applyBorder="1"/>
    <xf numFmtId="0" fontId="6" fillId="0" borderId="14" xfId="0" applyFont="1" applyBorder="1" applyAlignment="1">
      <alignment horizontal="center" shrinkToFit="1"/>
    </xf>
    <xf numFmtId="0" fontId="6" fillId="0" borderId="14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shrinkToFit="1"/>
    </xf>
    <xf numFmtId="0" fontId="6" fillId="3" borderId="14" xfId="0" applyFont="1" applyFill="1" applyBorder="1"/>
    <xf numFmtId="49" fontId="6" fillId="3" borderId="14" xfId="0" applyNumberFormat="1" applyFont="1" applyFill="1" applyBorder="1" applyAlignment="1">
      <alignment horizontal="left"/>
    </xf>
    <xf numFmtId="49" fontId="8" fillId="3" borderId="14" xfId="0" applyNumberFormat="1" applyFont="1" applyFill="1" applyBorder="1" applyAlignment="1">
      <alignment horizontal="center" shrinkToFit="1"/>
    </xf>
    <xf numFmtId="41" fontId="6" fillId="3" borderId="14" xfId="0" applyNumberFormat="1" applyFont="1" applyFill="1" applyBorder="1"/>
    <xf numFmtId="164" fontId="6" fillId="3" borderId="14" xfId="0" applyNumberFormat="1" applyFont="1" applyFill="1" applyBorder="1"/>
    <xf numFmtId="0" fontId="6" fillId="2" borderId="14" xfId="0" applyFont="1" applyFill="1" applyBorder="1"/>
    <xf numFmtId="49" fontId="6" fillId="2" borderId="14" xfId="0" applyNumberFormat="1" applyFont="1" applyFill="1" applyBorder="1" applyAlignment="1">
      <alignment horizontal="left"/>
    </xf>
    <xf numFmtId="49" fontId="8" fillId="2" borderId="14" xfId="0" applyNumberFormat="1" applyFont="1" applyFill="1" applyBorder="1" applyAlignment="1">
      <alignment horizontal="center" shrinkToFit="1"/>
    </xf>
    <xf numFmtId="41" fontId="8" fillId="2" borderId="14" xfId="0" applyNumberFormat="1" applyFont="1" applyFill="1" applyBorder="1" applyAlignment="1">
      <alignment horizontal="center" shrinkToFit="1"/>
    </xf>
    <xf numFmtId="41" fontId="8" fillId="2" borderId="14" xfId="0" applyNumberFormat="1" applyFont="1" applyFill="1" applyBorder="1" applyAlignment="1">
      <alignment horizontal="center"/>
    </xf>
    <xf numFmtId="10" fontId="6" fillId="2" borderId="14" xfId="0" applyNumberFormat="1" applyFont="1" applyFill="1" applyBorder="1"/>
    <xf numFmtId="0" fontId="6" fillId="5" borderId="14" xfId="0" applyFont="1" applyFill="1" applyBorder="1"/>
    <xf numFmtId="49" fontId="6" fillId="5" borderId="14" xfId="0" applyNumberFormat="1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shrinkToFit="1"/>
    </xf>
    <xf numFmtId="41" fontId="8" fillId="5" borderId="14" xfId="0" applyNumberFormat="1" applyFont="1" applyFill="1" applyBorder="1" applyAlignment="1">
      <alignment horizontal="center" shrinkToFit="1"/>
    </xf>
    <xf numFmtId="41" fontId="8" fillId="5" borderId="14" xfId="0" applyNumberFormat="1" applyFont="1" applyFill="1" applyBorder="1" applyAlignment="1">
      <alignment horizontal="center"/>
    </xf>
    <xf numFmtId="10" fontId="6" fillId="5" borderId="14" xfId="0" applyNumberFormat="1" applyFont="1" applyFill="1" applyBorder="1"/>
    <xf numFmtId="0" fontId="8" fillId="6" borderId="14" xfId="0" applyFont="1" applyFill="1" applyBorder="1"/>
    <xf numFmtId="49" fontId="8" fillId="6" borderId="14" xfId="0" applyNumberFormat="1" applyFont="1" applyFill="1" applyBorder="1" applyAlignment="1">
      <alignment horizontal="left"/>
    </xf>
    <xf numFmtId="0" fontId="8" fillId="6" borderId="14" xfId="0" applyFont="1" applyFill="1" applyBorder="1" applyAlignment="1">
      <alignment shrinkToFit="1"/>
    </xf>
    <xf numFmtId="41" fontId="8" fillId="6" borderId="14" xfId="0" applyNumberFormat="1" applyFont="1" applyFill="1" applyBorder="1" applyAlignment="1">
      <alignment horizontal="center" shrinkToFit="1"/>
    </xf>
    <xf numFmtId="41" fontId="8" fillId="6" borderId="14" xfId="0" applyNumberFormat="1" applyFont="1" applyFill="1" applyBorder="1" applyAlignment="1">
      <alignment horizontal="center"/>
    </xf>
    <xf numFmtId="10" fontId="6" fillId="6" borderId="14" xfId="0" applyNumberFormat="1" applyFont="1" applyFill="1" applyBorder="1"/>
    <xf numFmtId="0" fontId="8" fillId="7" borderId="14" xfId="0" applyFont="1" applyFill="1" applyBorder="1"/>
    <xf numFmtId="49" fontId="8" fillId="7" borderId="14" xfId="0" applyNumberFormat="1" applyFont="1" applyFill="1" applyBorder="1" applyAlignment="1">
      <alignment horizontal="left"/>
    </xf>
    <xf numFmtId="0" fontId="8" fillId="7" borderId="14" xfId="0" applyFont="1" applyFill="1" applyBorder="1" applyAlignment="1">
      <alignment shrinkToFit="1"/>
    </xf>
    <xf numFmtId="41" fontId="8" fillId="7" borderId="14" xfId="0" applyNumberFormat="1" applyFont="1" applyFill="1" applyBorder="1" applyAlignment="1">
      <alignment horizontal="center" shrinkToFit="1"/>
    </xf>
    <xf numFmtId="41" fontId="8" fillId="7" borderId="14" xfId="0" applyNumberFormat="1" applyFont="1" applyFill="1" applyBorder="1" applyAlignment="1">
      <alignment horizontal="center"/>
    </xf>
    <xf numFmtId="10" fontId="6" fillId="7" borderId="14" xfId="0" applyNumberFormat="1" applyFont="1" applyFill="1" applyBorder="1"/>
    <xf numFmtId="0" fontId="6" fillId="8" borderId="14" xfId="0" applyFont="1" applyFill="1" applyBorder="1"/>
    <xf numFmtId="49" fontId="6" fillId="8" borderId="14" xfId="0" applyNumberFormat="1" applyFont="1" applyFill="1" applyBorder="1" applyAlignment="1">
      <alignment horizontal="left"/>
    </xf>
    <xf numFmtId="0" fontId="6" fillId="8" borderId="14" xfId="0" applyFont="1" applyFill="1" applyBorder="1" applyAlignment="1">
      <alignment shrinkToFit="1"/>
    </xf>
    <xf numFmtId="41" fontId="6" fillId="8" borderId="14" xfId="0" applyNumberFormat="1" applyFont="1" applyFill="1" applyBorder="1" applyAlignment="1">
      <alignment horizontal="center" shrinkToFit="1"/>
    </xf>
    <xf numFmtId="41" fontId="6" fillId="8" borderId="14" xfId="0" applyNumberFormat="1" applyFont="1" applyFill="1" applyBorder="1" applyAlignment="1">
      <alignment horizontal="center"/>
    </xf>
    <xf numFmtId="10" fontId="6" fillId="8" borderId="14" xfId="0" applyNumberFormat="1" applyFont="1" applyFill="1" applyBorder="1"/>
    <xf numFmtId="0" fontId="8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 wrapText="1" shrinkToFit="1"/>
    </xf>
    <xf numFmtId="0" fontId="8" fillId="7" borderId="14" xfId="0" applyFont="1" applyFill="1" applyBorder="1" applyAlignment="1">
      <alignment wrapText="1"/>
    </xf>
    <xf numFmtId="0" fontId="6" fillId="8" borderId="14" xfId="0" applyFont="1" applyFill="1" applyBorder="1" applyAlignment="1">
      <alignment wrapText="1"/>
    </xf>
    <xf numFmtId="10" fontId="6" fillId="5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1" fontId="6" fillId="2" borderId="14" xfId="0" applyNumberFormat="1" applyFont="1" applyFill="1" applyBorder="1" applyAlignment="1">
      <alignment horizontal="center"/>
    </xf>
    <xf numFmtId="43" fontId="6" fillId="2" borderId="14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shrinkToFit="1"/>
    </xf>
    <xf numFmtId="0" fontId="0" fillId="0" borderId="0" xfId="0" applyFont="1"/>
    <xf numFmtId="0" fontId="8" fillId="0" borderId="14" xfId="0" applyFont="1" applyBorder="1" applyAlignment="1">
      <alignment horizontal="center" shrinkToFit="1"/>
    </xf>
    <xf numFmtId="41" fontId="8" fillId="0" borderId="14" xfId="0" applyNumberFormat="1" applyFont="1" applyBorder="1" applyAlignment="1">
      <alignment horizontal="center" shrinkToFit="1"/>
    </xf>
    <xf numFmtId="10" fontId="6" fillId="0" borderId="14" xfId="0" applyNumberFormat="1" applyFont="1" applyBorder="1"/>
    <xf numFmtId="41" fontId="8" fillId="5" borderId="14" xfId="0" applyNumberFormat="1" applyFont="1" applyFill="1" applyBorder="1"/>
    <xf numFmtId="41" fontId="8" fillId="6" borderId="14" xfId="0" applyNumberFormat="1" applyFont="1" applyFill="1" applyBorder="1" applyAlignment="1">
      <alignment shrinkToFit="1"/>
    </xf>
    <xf numFmtId="41" fontId="8" fillId="6" borderId="14" xfId="0" applyNumberFormat="1" applyFont="1" applyFill="1" applyBorder="1"/>
    <xf numFmtId="41" fontId="8" fillId="7" borderId="14" xfId="0" applyNumberFormat="1" applyFont="1" applyFill="1" applyBorder="1" applyAlignment="1">
      <alignment shrinkToFit="1"/>
    </xf>
    <xf numFmtId="41" fontId="8" fillId="7" borderId="14" xfId="0" applyNumberFormat="1" applyFont="1" applyFill="1" applyBorder="1"/>
    <xf numFmtId="41" fontId="6" fillId="8" borderId="14" xfId="0" applyNumberFormat="1" applyFont="1" applyFill="1" applyBorder="1" applyAlignment="1">
      <alignment shrinkToFit="1"/>
    </xf>
    <xf numFmtId="41" fontId="6" fillId="8" borderId="14" xfId="0" applyNumberFormat="1" applyFont="1" applyFill="1" applyBorder="1"/>
    <xf numFmtId="0" fontId="6" fillId="2" borderId="14" xfId="0" applyFont="1" applyFill="1" applyBorder="1" applyAlignment="1">
      <alignment shrinkToFit="1"/>
    </xf>
    <xf numFmtId="41" fontId="6" fillId="2" borderId="14" xfId="0" applyNumberFormat="1" applyFont="1" applyFill="1" applyBorder="1"/>
    <xf numFmtId="0" fontId="6" fillId="7" borderId="14" xfId="0" applyFont="1" applyFill="1" applyBorder="1"/>
    <xf numFmtId="0" fontId="8" fillId="7" borderId="14" xfId="0" applyFont="1" applyFill="1" applyBorder="1" applyAlignment="1">
      <alignment horizontal="left" vertical="center"/>
    </xf>
    <xf numFmtId="0" fontId="6" fillId="2" borderId="23" xfId="0" applyFont="1" applyFill="1" applyBorder="1"/>
    <xf numFmtId="49" fontId="6" fillId="2" borderId="23" xfId="0" applyNumberFormat="1" applyFont="1" applyFill="1" applyBorder="1" applyAlignment="1">
      <alignment horizontal="left"/>
    </xf>
    <xf numFmtId="0" fontId="6" fillId="2" borderId="23" xfId="0" applyFont="1" applyFill="1" applyBorder="1" applyAlignment="1">
      <alignment shrinkToFit="1"/>
    </xf>
    <xf numFmtId="41" fontId="6" fillId="2" borderId="23" xfId="0" applyNumberFormat="1" applyFont="1" applyFill="1" applyBorder="1" applyAlignment="1">
      <alignment shrinkToFit="1"/>
    </xf>
    <xf numFmtId="41" fontId="6" fillId="2" borderId="23" xfId="0" applyNumberFormat="1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shrinkToFit="1"/>
    </xf>
    <xf numFmtId="41" fontId="6" fillId="2" borderId="0" xfId="0" applyNumberFormat="1" applyFont="1" applyFill="1" applyBorder="1" applyAlignment="1">
      <alignment shrinkToFit="1"/>
    </xf>
    <xf numFmtId="41" fontId="6" fillId="2" borderId="0" xfId="0" applyNumberFormat="1" applyFont="1" applyFill="1" applyBorder="1"/>
    <xf numFmtId="0" fontId="8" fillId="7" borderId="14" xfId="0" applyFont="1" applyFill="1" applyBorder="1" applyAlignment="1"/>
    <xf numFmtId="41" fontId="8" fillId="7" borderId="14" xfId="0" applyNumberFormat="1" applyFont="1" applyFill="1" applyBorder="1" applyAlignment="1"/>
    <xf numFmtId="0" fontId="6" fillId="2" borderId="15" xfId="0" applyFont="1" applyFill="1" applyBorder="1"/>
    <xf numFmtId="49" fontId="6" fillId="2" borderId="11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shrinkToFit="1"/>
    </xf>
    <xf numFmtId="41" fontId="6" fillId="2" borderId="11" xfId="0" applyNumberFormat="1" applyFont="1" applyFill="1" applyBorder="1"/>
    <xf numFmtId="0" fontId="6" fillId="6" borderId="14" xfId="0" applyFont="1" applyFill="1" applyBorder="1"/>
    <xf numFmtId="41" fontId="6" fillId="2" borderId="0" xfId="0" applyNumberFormat="1" applyFont="1" applyFill="1" applyBorder="1" applyAlignment="1">
      <alignment horizontal="center" shrinkToFit="1"/>
    </xf>
    <xf numFmtId="41" fontId="6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/>
    <xf numFmtId="10" fontId="6" fillId="2" borderId="23" xfId="0" applyNumberFormat="1" applyFont="1" applyFill="1" applyBorder="1"/>
    <xf numFmtId="0" fontId="0" fillId="3" borderId="15" xfId="0" applyFont="1" applyFill="1" applyBorder="1"/>
    <xf numFmtId="0" fontId="0" fillId="3" borderId="11" xfId="0" applyFont="1" applyFill="1" applyBorder="1"/>
    <xf numFmtId="0" fontId="0" fillId="3" borderId="24" xfId="0" applyFont="1" applyFill="1" applyBorder="1"/>
    <xf numFmtId="0" fontId="0" fillId="0" borderId="15" xfId="0" applyFont="1" applyBorder="1"/>
    <xf numFmtId="0" fontId="0" fillId="0" borderId="11" xfId="0" applyFont="1" applyBorder="1"/>
    <xf numFmtId="0" fontId="6" fillId="0" borderId="15" xfId="0" applyFont="1" applyBorder="1"/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NumberFormat="1" applyFont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shrinkToFit="1"/>
    </xf>
    <xf numFmtId="49" fontId="6" fillId="0" borderId="24" xfId="0" applyNumberFormat="1" applyFont="1" applyFill="1" applyBorder="1" applyAlignment="1">
      <alignment horizontal="center"/>
    </xf>
    <xf numFmtId="0" fontId="6" fillId="3" borderId="25" xfId="0" applyFont="1" applyFill="1" applyBorder="1"/>
    <xf numFmtId="0" fontId="8" fillId="3" borderId="14" xfId="0" applyFont="1" applyFill="1" applyBorder="1" applyAlignment="1">
      <alignment horizontal="center" shrinkToFit="1"/>
    </xf>
    <xf numFmtId="0" fontId="8" fillId="3" borderId="14" xfId="0" applyFont="1" applyFill="1" applyBorder="1" applyAlignment="1">
      <alignment horizontal="right" shrinkToFit="1"/>
    </xf>
    <xf numFmtId="41" fontId="8" fillId="3" borderId="14" xfId="0" applyNumberFormat="1" applyFont="1" applyFill="1" applyBorder="1"/>
    <xf numFmtId="41" fontId="8" fillId="3" borderId="21" xfId="0" applyNumberFormat="1" applyFont="1" applyFill="1" applyBorder="1"/>
    <xf numFmtId="0" fontId="10" fillId="5" borderId="13" xfId="0" applyFont="1" applyFill="1" applyBorder="1"/>
    <xf numFmtId="49" fontId="6" fillId="5" borderId="8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shrinkToFit="1"/>
    </xf>
    <xf numFmtId="0" fontId="8" fillId="5" borderId="8" xfId="0" applyFont="1" applyFill="1" applyBorder="1" applyAlignment="1">
      <alignment horizontal="right" shrinkToFit="1"/>
    </xf>
    <xf numFmtId="41" fontId="8" fillId="5" borderId="15" xfId="0" applyNumberFormat="1" applyFont="1" applyFill="1" applyBorder="1"/>
    <xf numFmtId="0" fontId="6" fillId="6" borderId="13" xfId="0" applyFont="1" applyFill="1" applyBorder="1"/>
    <xf numFmtId="41" fontId="8" fillId="6" borderId="15" xfId="0" applyNumberFormat="1" applyFont="1" applyFill="1" applyBorder="1" applyAlignment="1">
      <alignment horizontal="right" shrinkToFit="1"/>
    </xf>
    <xf numFmtId="41" fontId="8" fillId="6" borderId="15" xfId="0" applyNumberFormat="1" applyFont="1" applyFill="1" applyBorder="1"/>
    <xf numFmtId="0" fontId="6" fillId="7" borderId="13" xfId="0" applyFont="1" applyFill="1" applyBorder="1"/>
    <xf numFmtId="41" fontId="8" fillId="7" borderId="15" xfId="0" applyNumberFormat="1" applyFont="1" applyFill="1" applyBorder="1" applyAlignment="1">
      <alignment horizontal="right" shrinkToFit="1"/>
    </xf>
    <xf numFmtId="41" fontId="8" fillId="7" borderId="15" xfId="0" applyNumberFormat="1" applyFont="1" applyFill="1" applyBorder="1"/>
    <xf numFmtId="0" fontId="8" fillId="8" borderId="13" xfId="0" applyFont="1" applyFill="1" applyBorder="1"/>
    <xf numFmtId="41" fontId="6" fillId="8" borderId="14" xfId="0" applyNumberFormat="1" applyFont="1" applyFill="1" applyBorder="1" applyAlignment="1">
      <alignment horizontal="left" wrapText="1"/>
    </xf>
    <xf numFmtId="41" fontId="6" fillId="8" borderId="15" xfId="0" applyNumberFormat="1" applyFont="1" applyFill="1" applyBorder="1"/>
    <xf numFmtId="41" fontId="8" fillId="8" borderId="15" xfId="0" applyNumberFormat="1" applyFont="1" applyFill="1" applyBorder="1"/>
    <xf numFmtId="0" fontId="8" fillId="6" borderId="13" xfId="0" applyFont="1" applyFill="1" applyBorder="1"/>
    <xf numFmtId="0" fontId="6" fillId="7" borderId="14" xfId="0" applyFont="1" applyFill="1" applyBorder="1" applyAlignment="1">
      <alignment shrinkToFit="1"/>
    </xf>
    <xf numFmtId="0" fontId="6" fillId="8" borderId="13" xfId="0" applyFont="1" applyFill="1" applyBorder="1"/>
    <xf numFmtId="41" fontId="6" fillId="8" borderId="15" xfId="0" applyNumberFormat="1" applyFont="1" applyFill="1" applyBorder="1" applyAlignment="1">
      <alignment horizontal="right" shrinkToFit="1"/>
    </xf>
    <xf numFmtId="41" fontId="6" fillId="0" borderId="14" xfId="0" applyNumberFormat="1" applyFont="1" applyBorder="1"/>
    <xf numFmtId="0" fontId="6" fillId="0" borderId="0" xfId="0" applyFont="1"/>
    <xf numFmtId="0" fontId="6" fillId="0" borderId="14" xfId="0" applyFont="1" applyBorder="1" applyAlignment="1">
      <alignment horizontal="left" shrinkToFit="1"/>
    </xf>
    <xf numFmtId="164" fontId="6" fillId="2" borderId="14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41" fontId="6" fillId="0" borderId="0" xfId="0" applyNumberFormat="1" applyFont="1" applyFill="1" applyBorder="1" applyAlignment="1">
      <alignment horizontal="right" shrinkToFit="1"/>
    </xf>
    <xf numFmtId="10" fontId="6" fillId="2" borderId="0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 shrinkToFit="1"/>
    </xf>
    <xf numFmtId="41" fontId="8" fillId="9" borderId="14" xfId="0" applyNumberFormat="1" applyFont="1" applyFill="1" applyBorder="1"/>
    <xf numFmtId="0" fontId="10" fillId="5" borderId="14" xfId="0" applyFont="1" applyFill="1" applyBorder="1"/>
    <xf numFmtId="49" fontId="6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right" shrinkToFit="1"/>
    </xf>
    <xf numFmtId="41" fontId="8" fillId="6" borderId="14" xfId="0" applyNumberFormat="1" applyFont="1" applyFill="1" applyBorder="1" applyAlignment="1">
      <alignment horizontal="right" shrinkToFit="1"/>
    </xf>
    <xf numFmtId="41" fontId="8" fillId="7" borderId="14" xfId="0" applyNumberFormat="1" applyFont="1" applyFill="1" applyBorder="1" applyAlignment="1">
      <alignment horizontal="right" shrinkToFit="1"/>
    </xf>
    <xf numFmtId="43" fontId="6" fillId="0" borderId="14" xfId="0" applyNumberFormat="1" applyFont="1" applyBorder="1"/>
    <xf numFmtId="49" fontId="6" fillId="0" borderId="14" xfId="0" applyNumberFormat="1" applyFont="1" applyBorder="1" applyAlignment="1">
      <alignment horizontal="left"/>
    </xf>
    <xf numFmtId="41" fontId="8" fillId="3" borderId="8" xfId="0" applyNumberFormat="1" applyFont="1" applyFill="1" applyBorder="1"/>
    <xf numFmtId="0" fontId="6" fillId="10" borderId="14" xfId="0" applyFont="1" applyFill="1" applyBorder="1"/>
    <xf numFmtId="41" fontId="6" fillId="8" borderId="14" xfId="0" applyNumberFormat="1" applyFont="1" applyFill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43" fontId="6" fillId="4" borderId="14" xfId="0" applyNumberFormat="1" applyFont="1" applyFill="1" applyBorder="1"/>
    <xf numFmtId="49" fontId="6" fillId="4" borderId="14" xfId="0" applyNumberFormat="1" applyFont="1" applyFill="1" applyBorder="1" applyAlignment="1">
      <alignment horizontal="left"/>
    </xf>
    <xf numFmtId="43" fontId="6" fillId="0" borderId="15" xfId="0" applyNumberFormat="1" applyFont="1" applyBorder="1"/>
    <xf numFmtId="49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/>
    <xf numFmtId="10" fontId="6" fillId="0" borderId="24" xfId="0" applyNumberFormat="1" applyFont="1" applyBorder="1"/>
    <xf numFmtId="43" fontId="6" fillId="3" borderId="14" xfId="0" applyNumberFormat="1" applyFont="1" applyFill="1" applyBorder="1"/>
    <xf numFmtId="41" fontId="6" fillId="4" borderId="14" xfId="0" applyNumberFormat="1" applyFont="1" applyFill="1" applyBorder="1"/>
    <xf numFmtId="41" fontId="6" fillId="0" borderId="11" xfId="0" applyNumberFormat="1" applyFont="1" applyBorder="1"/>
    <xf numFmtId="43" fontId="6" fillId="2" borderId="14" xfId="0" applyNumberFormat="1" applyFont="1" applyFill="1" applyBorder="1"/>
    <xf numFmtId="49" fontId="8" fillId="2" borderId="14" xfId="0" applyNumberFormat="1" applyFont="1" applyFill="1" applyBorder="1" applyAlignment="1">
      <alignment horizontal="left"/>
    </xf>
    <xf numFmtId="41" fontId="8" fillId="2" borderId="14" xfId="0" applyNumberFormat="1" applyFont="1" applyFill="1" applyBorder="1"/>
    <xf numFmtId="43" fontId="6" fillId="2" borderId="15" xfId="0" applyNumberFormat="1" applyFont="1" applyFill="1" applyBorder="1"/>
    <xf numFmtId="43" fontId="6" fillId="2" borderId="11" xfId="0" applyNumberFormat="1" applyFont="1" applyFill="1" applyBorder="1"/>
    <xf numFmtId="0" fontId="8" fillId="2" borderId="14" xfId="0" applyFont="1" applyFill="1" applyBorder="1"/>
    <xf numFmtId="41" fontId="8" fillId="2" borderId="14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shrinkToFit="1"/>
    </xf>
    <xf numFmtId="41" fontId="6" fillId="5" borderId="14" xfId="0" applyNumberFormat="1" applyFont="1" applyFill="1" applyBorder="1" applyAlignment="1">
      <alignment horizontal="center"/>
    </xf>
    <xf numFmtId="0" fontId="6" fillId="4" borderId="14" xfId="0" applyFont="1" applyFill="1" applyBorder="1"/>
    <xf numFmtId="49" fontId="8" fillId="4" borderId="14" xfId="0" applyNumberFormat="1" applyFont="1" applyFill="1" applyBorder="1" applyAlignment="1">
      <alignment horizontal="left"/>
    </xf>
    <xf numFmtId="0" fontId="6" fillId="4" borderId="14" xfId="0" applyFont="1" applyFill="1" applyBorder="1" applyAlignment="1">
      <alignment shrinkToFit="1"/>
    </xf>
    <xf numFmtId="41" fontId="8" fillId="4" borderId="14" xfId="0" applyNumberFormat="1" applyFont="1" applyFill="1" applyBorder="1"/>
    <xf numFmtId="49" fontId="8" fillId="3" borderId="14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shrinkToFit="1"/>
    </xf>
    <xf numFmtId="49" fontId="6" fillId="10" borderId="14" xfId="0" applyNumberFormat="1" applyFont="1" applyFill="1" applyBorder="1" applyAlignment="1">
      <alignment horizontal="left"/>
    </xf>
    <xf numFmtId="0" fontId="8" fillId="10" borderId="14" xfId="0" applyFont="1" applyFill="1" applyBorder="1" applyAlignment="1">
      <alignment shrinkToFit="1"/>
    </xf>
    <xf numFmtId="41" fontId="8" fillId="10" borderId="14" xfId="0" applyNumberFormat="1" applyFont="1" applyFill="1" applyBorder="1"/>
    <xf numFmtId="41" fontId="8" fillId="0" borderId="14" xfId="0" applyNumberFormat="1" applyFont="1" applyFill="1" applyBorder="1"/>
    <xf numFmtId="0" fontId="6" fillId="0" borderId="14" xfId="0" applyFont="1" applyFill="1" applyBorder="1"/>
    <xf numFmtId="49" fontId="6" fillId="0" borderId="14" xfId="0" applyNumberFormat="1" applyFont="1" applyFill="1" applyBorder="1" applyAlignment="1">
      <alignment horizontal="left"/>
    </xf>
    <xf numFmtId="41" fontId="6" fillId="0" borderId="14" xfId="0" applyNumberFormat="1" applyFont="1" applyFill="1" applyBorder="1"/>
    <xf numFmtId="0" fontId="6" fillId="10" borderId="14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shrinkToFit="1"/>
    </xf>
    <xf numFmtId="0" fontId="9" fillId="6" borderId="14" xfId="0" applyFont="1" applyFill="1" applyBorder="1"/>
    <xf numFmtId="49" fontId="9" fillId="6" borderId="14" xfId="0" applyNumberFormat="1" applyFont="1" applyFill="1" applyBorder="1" applyAlignment="1">
      <alignment horizontal="left"/>
    </xf>
    <xf numFmtId="0" fontId="9" fillId="6" borderId="14" xfId="0" applyFont="1" applyFill="1" applyBorder="1" applyAlignment="1">
      <alignment shrinkToFit="1"/>
    </xf>
    <xf numFmtId="41" fontId="9" fillId="6" borderId="14" xfId="0" applyNumberFormat="1" applyFont="1" applyFill="1" applyBorder="1"/>
    <xf numFmtId="43" fontId="6" fillId="0" borderId="14" xfId="0" applyNumberFormat="1" applyFont="1" applyFill="1" applyBorder="1"/>
    <xf numFmtId="49" fontId="8" fillId="6" borderId="14" xfId="0" applyNumberFormat="1" applyFont="1" applyFill="1" applyBorder="1" applyAlignment="1">
      <alignment horizontal="center"/>
    </xf>
    <xf numFmtId="49" fontId="8" fillId="7" borderId="14" xfId="0" applyNumberFormat="1" applyFont="1" applyFill="1" applyBorder="1" applyAlignment="1">
      <alignment horizontal="center"/>
    </xf>
    <xf numFmtId="49" fontId="6" fillId="8" borderId="14" xfId="0" applyNumberFormat="1" applyFont="1" applyFill="1" applyBorder="1" applyAlignment="1">
      <alignment horizontal="center"/>
    </xf>
    <xf numFmtId="49" fontId="8" fillId="10" borderId="14" xfId="0" applyNumberFormat="1" applyFont="1" applyFill="1" applyBorder="1" applyAlignment="1">
      <alignment horizontal="center"/>
    </xf>
    <xf numFmtId="0" fontId="8" fillId="0" borderId="14" xfId="0" applyFont="1" applyBorder="1"/>
    <xf numFmtId="49" fontId="8" fillId="0" borderId="14" xfId="0" applyNumberFormat="1" applyFont="1" applyBorder="1" applyAlignment="1">
      <alignment horizontal="left"/>
    </xf>
    <xf numFmtId="41" fontId="8" fillId="0" borderId="14" xfId="0" applyNumberFormat="1" applyFont="1" applyFill="1" applyBorder="1" applyAlignment="1">
      <alignment horizontal="center"/>
    </xf>
    <xf numFmtId="0" fontId="8" fillId="10" borderId="14" xfId="0" applyFont="1" applyFill="1" applyBorder="1"/>
    <xf numFmtId="49" fontId="8" fillId="10" borderId="14" xfId="0" applyNumberFormat="1" applyFont="1" applyFill="1" applyBorder="1" applyAlignment="1">
      <alignment horizontal="left"/>
    </xf>
    <xf numFmtId="0" fontId="8" fillId="0" borderId="14" xfId="0" applyFont="1" applyFill="1" applyBorder="1"/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6" borderId="14" xfId="0" applyFont="1" applyFill="1" applyBorder="1" applyAlignment="1">
      <alignment horizontal="center"/>
    </xf>
    <xf numFmtId="0" fontId="8" fillId="6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shrinkToFit="1"/>
    </xf>
    <xf numFmtId="0" fontId="6" fillId="8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41" fontId="8" fillId="3" borderId="14" xfId="0" applyNumberFormat="1" applyFont="1" applyFill="1" applyBorder="1" applyAlignment="1">
      <alignment horizontal="center" vertical="center"/>
    </xf>
    <xf numFmtId="41" fontId="8" fillId="10" borderId="14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/>
    </xf>
    <xf numFmtId="41" fontId="8" fillId="6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left"/>
    </xf>
    <xf numFmtId="41" fontId="8" fillId="7" borderId="14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left"/>
    </xf>
    <xf numFmtId="41" fontId="6" fillId="8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41" fontId="6" fillId="0" borderId="14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0" fontId="8" fillId="7" borderId="14" xfId="0" applyFont="1" applyFill="1" applyBorder="1" applyAlignment="1">
      <alignment horizontal="justify"/>
    </xf>
    <xf numFmtId="0" fontId="6" fillId="8" borderId="14" xfId="0" applyFont="1" applyFill="1" applyBorder="1" applyAlignment="1">
      <alignment horizontal="justify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shrinkToFit="1"/>
    </xf>
    <xf numFmtId="41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Alignment="1">
      <alignment horizontal="right"/>
    </xf>
    <xf numFmtId="41" fontId="8" fillId="8" borderId="14" xfId="0" applyNumberFormat="1" applyFont="1" applyFill="1" applyBorder="1"/>
    <xf numFmtId="0" fontId="8" fillId="3" borderId="11" xfId="0" applyFont="1" applyFill="1" applyBorder="1" applyAlignment="1">
      <alignment shrinkToFit="1"/>
    </xf>
    <xf numFmtId="0" fontId="0" fillId="3" borderId="12" xfId="0" applyFont="1" applyFill="1" applyBorder="1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shrinkToFi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8" fillId="0" borderId="15" xfId="0" applyFont="1" applyBorder="1"/>
    <xf numFmtId="0" fontId="8" fillId="0" borderId="11" xfId="0" applyFont="1" applyBorder="1"/>
    <xf numFmtId="41" fontId="8" fillId="0" borderId="11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41" fontId="6" fillId="0" borderId="23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1" fontId="6" fillId="0" borderId="0" xfId="0" applyNumberFormat="1" applyFont="1" applyBorder="1"/>
    <xf numFmtId="10" fontId="6" fillId="0" borderId="0" xfId="0" applyNumberFormat="1" applyFont="1" applyBorder="1"/>
    <xf numFmtId="41" fontId="6" fillId="0" borderId="11" xfId="0" applyNumberFormat="1" applyFont="1" applyBorder="1" applyAlignment="1">
      <alignment horizontal="center"/>
    </xf>
    <xf numFmtId="43" fontId="8" fillId="0" borderId="11" xfId="0" applyNumberFormat="1" applyFont="1" applyBorder="1"/>
    <xf numFmtId="43" fontId="6" fillId="0" borderId="11" xfId="0" applyNumberFormat="1" applyFont="1" applyBorder="1" applyAlignment="1">
      <alignment horizontal="center"/>
    </xf>
    <xf numFmtId="43" fontId="0" fillId="0" borderId="11" xfId="0" applyNumberFormat="1" applyFont="1" applyBorder="1"/>
    <xf numFmtId="43" fontId="6" fillId="0" borderId="23" xfId="0" applyNumberFormat="1" applyFont="1" applyBorder="1"/>
    <xf numFmtId="43" fontId="6" fillId="0" borderId="0" xfId="0" applyNumberFormat="1" applyFont="1" applyBorder="1"/>
    <xf numFmtId="43" fontId="6" fillId="2" borderId="0" xfId="0" applyNumberFormat="1" applyFont="1" applyFill="1" applyBorder="1"/>
    <xf numFmtId="49" fontId="6" fillId="2" borderId="15" xfId="0" applyNumberFormat="1" applyFont="1" applyFill="1" applyBorder="1" applyAlignment="1">
      <alignment horizontal="left"/>
    </xf>
    <xf numFmtId="43" fontId="6" fillId="2" borderId="24" xfId="0" applyNumberFormat="1" applyFont="1" applyFill="1" applyBorder="1"/>
    <xf numFmtId="49" fontId="6" fillId="3" borderId="15" xfId="0" applyNumberFormat="1" applyFont="1" applyFill="1" applyBorder="1" applyAlignment="1">
      <alignment horizontal="left"/>
    </xf>
    <xf numFmtId="43" fontId="6" fillId="3" borderId="24" xfId="0" applyNumberFormat="1" applyFont="1" applyFill="1" applyBorder="1"/>
    <xf numFmtId="41" fontId="6" fillId="2" borderId="26" xfId="0" applyNumberFormat="1" applyFont="1" applyFill="1" applyBorder="1"/>
    <xf numFmtId="0" fontId="11" fillId="0" borderId="0" xfId="0" applyFont="1" applyAlignment="1">
      <alignment horizontal="center" vertical="center"/>
    </xf>
    <xf numFmtId="41" fontId="8" fillId="0" borderId="16" xfId="0" applyNumberFormat="1" applyFont="1" applyBorder="1"/>
    <xf numFmtId="0" fontId="0" fillId="3" borderId="27" xfId="0" applyFont="1" applyFill="1" applyBorder="1" applyAlignment="1"/>
    <xf numFmtId="41" fontId="8" fillId="0" borderId="28" xfId="0" applyNumberFormat="1" applyFont="1" applyFill="1" applyBorder="1"/>
    <xf numFmtId="0" fontId="0" fillId="0" borderId="29" xfId="0" applyFont="1" applyBorder="1"/>
    <xf numFmtId="0" fontId="8" fillId="10" borderId="14" xfId="0" applyFont="1" applyFill="1" applyBorder="1" applyAlignment="1">
      <alignment horizontal="right" shrinkToFit="1"/>
    </xf>
    <xf numFmtId="0" fontId="13" fillId="2" borderId="14" xfId="0" applyFont="1" applyFill="1" applyBorder="1" applyAlignment="1">
      <alignment shrinkToFit="1"/>
    </xf>
    <xf numFmtId="49" fontId="12" fillId="6" borderId="14" xfId="0" applyNumberFormat="1" applyFont="1" applyFill="1" applyBorder="1" applyAlignment="1">
      <alignment horizontal="left"/>
    </xf>
    <xf numFmtId="49" fontId="12" fillId="7" borderId="14" xfId="0" applyNumberFormat="1" applyFont="1" applyFill="1" applyBorder="1" applyAlignment="1">
      <alignment horizontal="left"/>
    </xf>
    <xf numFmtId="10" fontId="8" fillId="2" borderId="14" xfId="0" applyNumberFormat="1" applyFont="1" applyFill="1" applyBorder="1" applyAlignment="1">
      <alignment horizontal="center"/>
    </xf>
    <xf numFmtId="43" fontId="6" fillId="8" borderId="14" xfId="0" applyNumberFormat="1" applyFont="1" applyFill="1" applyBorder="1"/>
    <xf numFmtId="43" fontId="8" fillId="6" borderId="14" xfId="0" applyNumberFormat="1" applyFont="1" applyFill="1" applyBorder="1"/>
    <xf numFmtId="43" fontId="8" fillId="7" borderId="14" xfId="0" applyNumberFormat="1" applyFont="1" applyFill="1" applyBorder="1"/>
    <xf numFmtId="43" fontId="8" fillId="8" borderId="14" xfId="0" applyNumberFormat="1" applyFont="1" applyFill="1" applyBorder="1"/>
    <xf numFmtId="0" fontId="14" fillId="6" borderId="14" xfId="0" applyFont="1" applyFill="1" applyBorder="1"/>
    <xf numFmtId="0" fontId="6" fillId="11" borderId="14" xfId="0" applyFont="1" applyFill="1" applyBorder="1"/>
    <xf numFmtId="49" fontId="8" fillId="11" borderId="14" xfId="0" applyNumberFormat="1" applyFont="1" applyFill="1" applyBorder="1" applyAlignment="1">
      <alignment horizontal="left"/>
    </xf>
    <xf numFmtId="0" fontId="8" fillId="11" borderId="14" xfId="0" applyFont="1" applyFill="1" applyBorder="1" applyAlignment="1">
      <alignment shrinkToFit="1"/>
    </xf>
    <xf numFmtId="41" fontId="8" fillId="11" borderId="14" xfId="0" applyNumberFormat="1" applyFont="1" applyFill="1" applyBorder="1"/>
    <xf numFmtId="10" fontId="6" fillId="4" borderId="14" xfId="0" applyNumberFormat="1" applyFont="1" applyFill="1" applyBorder="1"/>
    <xf numFmtId="10" fontId="6" fillId="0" borderId="11" xfId="0" applyNumberFormat="1" applyFont="1" applyBorder="1"/>
    <xf numFmtId="10" fontId="6" fillId="3" borderId="14" xfId="0" applyNumberFormat="1" applyFont="1" applyFill="1" applyBorder="1"/>
    <xf numFmtId="10" fontId="8" fillId="0" borderId="11" xfId="0" applyNumberFormat="1" applyFont="1" applyBorder="1"/>
    <xf numFmtId="10" fontId="6" fillId="0" borderId="23" xfId="0" applyNumberFormat="1" applyFont="1" applyBorder="1"/>
    <xf numFmtId="10" fontId="6" fillId="0" borderId="11" xfId="0" applyNumberFormat="1" applyFont="1" applyBorder="1" applyAlignment="1">
      <alignment horizontal="center"/>
    </xf>
    <xf numFmtId="10" fontId="0" fillId="3" borderId="11" xfId="0" applyNumberFormat="1" applyFont="1" applyFill="1" applyBorder="1"/>
    <xf numFmtId="10" fontId="6" fillId="5" borderId="11" xfId="0" applyNumberFormat="1" applyFont="1" applyFill="1" applyBorder="1" applyAlignment="1">
      <alignment horizontal="center" vertical="center"/>
    </xf>
    <xf numFmtId="0" fontId="0" fillId="0" borderId="14" xfId="0" applyBorder="1"/>
    <xf numFmtId="0" fontId="15" fillId="0" borderId="14" xfId="0" applyFont="1" applyBorder="1" applyAlignment="1">
      <alignment wrapText="1" shrinkToFit="1"/>
    </xf>
    <xf numFmtId="20" fontId="15" fillId="0" borderId="14" xfId="0" applyNumberFormat="1" applyFont="1" applyBorder="1" applyAlignment="1">
      <alignment wrapText="1" shrinkToFit="1"/>
    </xf>
    <xf numFmtId="43" fontId="0" fillId="0" borderId="14" xfId="0" applyNumberFormat="1" applyBorder="1"/>
    <xf numFmtId="0" fontId="0" fillId="0" borderId="14" xfId="0" applyBorder="1" applyAlignment="1">
      <alignment wrapText="1"/>
    </xf>
    <xf numFmtId="0" fontId="13" fillId="0" borderId="14" xfId="0" applyFont="1" applyBorder="1" applyAlignment="1">
      <alignment shrinkToFit="1"/>
    </xf>
    <xf numFmtId="0" fontId="13" fillId="0" borderId="14" xfId="0" applyFont="1" applyFill="1" applyBorder="1" applyAlignment="1">
      <alignment shrinkToFit="1"/>
    </xf>
    <xf numFmtId="43" fontId="6" fillId="0" borderId="14" xfId="0" applyNumberFormat="1" applyFont="1" applyBorder="1" applyAlignment="1">
      <alignment shrinkToFit="1"/>
    </xf>
    <xf numFmtId="0" fontId="0" fillId="0" borderId="14" xfId="0" applyBorder="1" applyAlignment="1">
      <alignment wrapText="1" shrinkToFit="1"/>
    </xf>
    <xf numFmtId="0" fontId="6" fillId="0" borderId="14" xfId="0" applyFont="1" applyBorder="1" applyAlignment="1">
      <alignment wrapText="1" shrinkToFit="1"/>
    </xf>
    <xf numFmtId="0" fontId="16" fillId="0" borderId="14" xfId="0" applyFont="1" applyBorder="1" applyAlignment="1">
      <alignment wrapText="1" shrinkToFit="1"/>
    </xf>
    <xf numFmtId="0" fontId="8" fillId="3" borderId="11" xfId="0" applyFont="1" applyFill="1" applyBorder="1" applyAlignment="1">
      <alignment shrinkToFit="1"/>
    </xf>
    <xf numFmtId="0" fontId="0" fillId="0" borderId="11" xfId="0" applyFont="1" applyBorder="1" applyAlignment="1"/>
    <xf numFmtId="0" fontId="0" fillId="0" borderId="12" xfId="0" applyFont="1" applyBorder="1" applyAlignment="1"/>
    <xf numFmtId="41" fontId="8" fillId="3" borderId="15" xfId="0" applyNumberFormat="1" applyFont="1" applyFill="1" applyBorder="1" applyAlignment="1">
      <alignment shrinkToFit="1"/>
    </xf>
    <xf numFmtId="0" fontId="15" fillId="0" borderId="21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72"/>
  <sheetViews>
    <sheetView tabSelected="1" topLeftCell="A190" zoomScaleNormal="100" workbookViewId="0">
      <selection activeCell="D7" sqref="D7"/>
    </sheetView>
  </sheetViews>
  <sheetFormatPr defaultRowHeight="15"/>
  <cols>
    <col min="1" max="1" width="8.5703125" customWidth="1"/>
    <col min="2" max="2" width="7.7109375" customWidth="1"/>
    <col min="3" max="3" width="59" customWidth="1"/>
    <col min="4" max="4" width="16.140625" customWidth="1"/>
    <col min="5" max="5" width="22.28515625" customWidth="1"/>
    <col min="6" max="7" width="19.42578125" customWidth="1"/>
    <col min="8" max="8" width="15.7109375" customWidth="1"/>
    <col min="9" max="9" width="16.42578125" customWidth="1"/>
    <col min="10" max="10" width="10" customWidth="1"/>
  </cols>
  <sheetData>
    <row r="2" spans="1:14" ht="15.75">
      <c r="B2" s="1"/>
      <c r="C2" s="2"/>
      <c r="D2" s="3"/>
      <c r="E2" s="4"/>
      <c r="F2" s="4"/>
    </row>
    <row r="3" spans="1:14" ht="15.75">
      <c r="B3" s="3"/>
      <c r="C3" s="2"/>
      <c r="D3" s="3"/>
      <c r="E3" s="4"/>
      <c r="F3" s="4"/>
    </row>
    <row r="4" spans="1:14" ht="15.75">
      <c r="B4" s="11" t="s">
        <v>349</v>
      </c>
      <c r="C4" s="12"/>
      <c r="D4" s="13"/>
      <c r="E4" s="14"/>
      <c r="F4" s="14"/>
      <c r="G4" s="15"/>
      <c r="H4" s="15"/>
      <c r="I4" s="15"/>
      <c r="J4" s="15"/>
      <c r="K4" s="15"/>
      <c r="L4" s="15"/>
      <c r="M4" s="5"/>
      <c r="N4" s="5"/>
    </row>
    <row r="5" spans="1:14" ht="15.75">
      <c r="B5" s="13" t="s">
        <v>0</v>
      </c>
      <c r="C5" s="12"/>
      <c r="D5" s="13"/>
      <c r="E5" s="14"/>
      <c r="F5" s="14"/>
      <c r="G5" s="15"/>
      <c r="H5" s="15"/>
      <c r="I5" s="15"/>
      <c r="J5" s="15"/>
      <c r="K5" s="15"/>
      <c r="L5" s="15"/>
      <c r="M5" s="5"/>
      <c r="N5" s="5"/>
    </row>
    <row r="6" spans="1:14" ht="15.75">
      <c r="B6" s="13" t="s">
        <v>476</v>
      </c>
      <c r="C6" s="12"/>
      <c r="D6" s="13"/>
      <c r="E6" s="14"/>
      <c r="F6" s="14"/>
      <c r="G6" s="15"/>
      <c r="H6" s="15"/>
      <c r="I6" s="15"/>
      <c r="J6" s="15"/>
      <c r="K6" s="15"/>
      <c r="L6" s="15"/>
      <c r="M6" s="5"/>
      <c r="N6" s="5"/>
    </row>
    <row r="7" spans="1:1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3.25">
      <c r="C8" s="334"/>
    </row>
    <row r="9" spans="1:14">
      <c r="B9" s="5"/>
    </row>
    <row r="10" spans="1:14" ht="28.5">
      <c r="C10" s="7" t="s">
        <v>1</v>
      </c>
      <c r="D10" s="8"/>
      <c r="E10" s="9"/>
      <c r="F10" s="8"/>
      <c r="G10" s="10"/>
      <c r="H10" s="8"/>
      <c r="I10" s="9"/>
      <c r="J10" s="9"/>
    </row>
    <row r="11" spans="1:14" ht="28.5">
      <c r="C11" s="7" t="s">
        <v>348</v>
      </c>
      <c r="D11" s="9"/>
      <c r="E11" s="9"/>
      <c r="F11" s="10"/>
      <c r="G11" s="10"/>
      <c r="H11" s="10"/>
      <c r="I11" s="10"/>
      <c r="J11" s="10"/>
      <c r="K11" s="6"/>
      <c r="L11" s="6"/>
    </row>
    <row r="12" spans="1:14" ht="28.5">
      <c r="D12" s="9"/>
      <c r="E12" s="9"/>
      <c r="F12" s="9"/>
      <c r="G12" s="9"/>
      <c r="H12" s="9"/>
      <c r="I12" s="9"/>
      <c r="J12" s="9"/>
    </row>
    <row r="13" spans="1:14">
      <c r="A13" s="296" t="s">
        <v>2</v>
      </c>
      <c r="B13" s="297" t="s">
        <v>3</v>
      </c>
      <c r="C13" s="298"/>
      <c r="D13" s="288"/>
      <c r="E13" s="118"/>
      <c r="F13" s="118"/>
      <c r="G13" s="118"/>
      <c r="H13" s="118"/>
      <c r="I13" s="118"/>
      <c r="J13" s="118"/>
      <c r="K13" s="118"/>
    </row>
    <row r="14" spans="1:14">
      <c r="A14" s="191"/>
      <c r="B14" s="299"/>
      <c r="C14" s="290"/>
      <c r="D14" s="288"/>
      <c r="E14" s="118"/>
      <c r="F14" s="118"/>
      <c r="G14" s="118"/>
      <c r="H14" s="118"/>
      <c r="I14" s="118"/>
      <c r="J14" s="118"/>
      <c r="K14" s="118"/>
    </row>
    <row r="15" spans="1:14">
      <c r="A15" s="191"/>
      <c r="B15" s="286"/>
      <c r="C15" s="287" t="s">
        <v>4</v>
      </c>
      <c r="D15" s="288"/>
      <c r="E15" s="118"/>
      <c r="F15" s="118"/>
      <c r="G15" s="118"/>
      <c r="H15" s="118"/>
      <c r="I15" s="118"/>
      <c r="J15" s="118"/>
      <c r="K15" s="118"/>
    </row>
    <row r="16" spans="1:14">
      <c r="A16" s="191"/>
      <c r="B16" s="286"/>
      <c r="C16" s="290"/>
      <c r="D16" s="288"/>
      <c r="E16" s="118"/>
      <c r="F16" s="118"/>
      <c r="G16" s="118"/>
      <c r="H16" s="118"/>
      <c r="I16" s="118"/>
      <c r="J16" s="118"/>
      <c r="K16" s="118"/>
    </row>
    <row r="17" spans="1:11">
      <c r="A17" s="300"/>
      <c r="B17" s="301" t="s">
        <v>350</v>
      </c>
      <c r="C17" s="290"/>
      <c r="D17" s="288"/>
      <c r="E17" s="118"/>
      <c r="F17" s="118"/>
      <c r="G17" s="118"/>
      <c r="H17" s="118"/>
      <c r="I17" s="118"/>
      <c r="J17" s="118"/>
      <c r="K17" s="118"/>
    </row>
    <row r="18" spans="1:11" ht="15.75" thickBo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>
      <c r="A19" s="16"/>
      <c r="B19" s="17"/>
      <c r="C19" s="18"/>
      <c r="D19" s="19" t="s">
        <v>351</v>
      </c>
      <c r="E19" s="19" t="s">
        <v>27</v>
      </c>
      <c r="F19" s="20" t="s">
        <v>352</v>
      </c>
      <c r="G19" s="20" t="s">
        <v>29</v>
      </c>
      <c r="H19" s="20" t="s">
        <v>353</v>
      </c>
      <c r="I19" s="21" t="s">
        <v>5</v>
      </c>
      <c r="J19" s="118"/>
    </row>
    <row r="20" spans="1:11">
      <c r="A20" s="22"/>
      <c r="B20" s="23"/>
      <c r="C20" s="24"/>
      <c r="D20" s="25">
        <v>1</v>
      </c>
      <c r="E20" s="25">
        <v>2</v>
      </c>
      <c r="F20" s="59">
        <v>3</v>
      </c>
      <c r="G20" s="59">
        <v>4</v>
      </c>
      <c r="H20" s="59">
        <v>5</v>
      </c>
      <c r="I20" s="26" t="s">
        <v>85</v>
      </c>
      <c r="J20" s="118"/>
    </row>
    <row r="21" spans="1:11">
      <c r="A21" s="27"/>
      <c r="B21" s="28" t="s">
        <v>6</v>
      </c>
      <c r="C21" s="294" t="s">
        <v>7</v>
      </c>
      <c r="D21" s="29"/>
      <c r="E21" s="29"/>
      <c r="F21" s="29"/>
      <c r="G21" s="29"/>
      <c r="H21" s="29"/>
      <c r="I21" s="30"/>
      <c r="J21" s="118"/>
    </row>
    <row r="22" spans="1:11">
      <c r="A22" s="31"/>
      <c r="B22" s="32" t="s">
        <v>8</v>
      </c>
      <c r="C22" s="33" t="s">
        <v>9</v>
      </c>
      <c r="D22" s="34">
        <f>D57</f>
        <v>14751533</v>
      </c>
      <c r="E22" s="34">
        <f>E57</f>
        <v>17957793</v>
      </c>
      <c r="F22" s="34">
        <f>F57</f>
        <v>17270240</v>
      </c>
      <c r="G22" s="34">
        <f>G57</f>
        <v>18225000</v>
      </c>
      <c r="H22" s="34">
        <f>H57</f>
        <v>18225000</v>
      </c>
      <c r="I22" s="35">
        <f t="shared" ref="I22:I27" si="0">F22/E22</f>
        <v>0.96171283408824237</v>
      </c>
      <c r="J22" s="118"/>
    </row>
    <row r="23" spans="1:11">
      <c r="A23" s="31"/>
      <c r="B23" s="32" t="s">
        <v>10</v>
      </c>
      <c r="C23" s="33" t="s">
        <v>11</v>
      </c>
      <c r="D23" s="34">
        <f>D85</f>
        <v>229788</v>
      </c>
      <c r="E23" s="34">
        <f>E85</f>
        <v>3100000</v>
      </c>
      <c r="F23" s="34">
        <f>F85</f>
        <v>3100000</v>
      </c>
      <c r="G23" s="34">
        <f>G85</f>
        <v>2200000</v>
      </c>
      <c r="H23" s="34">
        <f>H86</f>
        <v>2200000</v>
      </c>
      <c r="I23" s="35">
        <f t="shared" si="0"/>
        <v>1</v>
      </c>
      <c r="J23" s="118"/>
    </row>
    <row r="24" spans="1:11">
      <c r="A24" s="36"/>
      <c r="B24" s="37"/>
      <c r="C24" s="38" t="s">
        <v>12</v>
      </c>
      <c r="D24" s="39">
        <f>D22+D23</f>
        <v>14981321</v>
      </c>
      <c r="E24" s="39">
        <f>E22+E23</f>
        <v>21057793</v>
      </c>
      <c r="F24" s="39">
        <f>F22+F23</f>
        <v>20370240</v>
      </c>
      <c r="G24" s="39">
        <f>G22+G23</f>
        <v>20425000</v>
      </c>
      <c r="H24" s="39">
        <f>H22+H23</f>
        <v>20425000</v>
      </c>
      <c r="I24" s="40">
        <f t="shared" si="0"/>
        <v>0.96734923740583834</v>
      </c>
      <c r="J24" s="118"/>
    </row>
    <row r="25" spans="1:11">
      <c r="A25" s="31"/>
      <c r="B25" s="32" t="s">
        <v>13</v>
      </c>
      <c r="C25" s="33" t="s">
        <v>14</v>
      </c>
      <c r="D25" s="34">
        <f>D116</f>
        <v>14670361</v>
      </c>
      <c r="E25" s="34">
        <f>E116</f>
        <v>13145562</v>
      </c>
      <c r="F25" s="34">
        <f>F116</f>
        <v>14659640</v>
      </c>
      <c r="G25" s="34">
        <f>G116</f>
        <v>12511250</v>
      </c>
      <c r="H25" s="34">
        <f>H116</f>
        <v>12316250</v>
      </c>
      <c r="I25" s="35">
        <f t="shared" si="0"/>
        <v>1.1151778828474583</v>
      </c>
      <c r="J25" s="118"/>
    </row>
    <row r="26" spans="1:11">
      <c r="A26" s="31"/>
      <c r="B26" s="32" t="s">
        <v>15</v>
      </c>
      <c r="C26" s="33" t="s">
        <v>16</v>
      </c>
      <c r="D26" s="34">
        <f>D149</f>
        <v>1593245</v>
      </c>
      <c r="E26" s="34">
        <f>E149</f>
        <v>6227231</v>
      </c>
      <c r="F26" s="34">
        <f>F149</f>
        <v>4978000</v>
      </c>
      <c r="G26" s="34">
        <f>G149</f>
        <v>6860000</v>
      </c>
      <c r="H26" s="34">
        <f>H149</f>
        <v>7010000</v>
      </c>
      <c r="I26" s="35">
        <f t="shared" si="0"/>
        <v>0.79939221782522596</v>
      </c>
      <c r="J26" s="118"/>
    </row>
    <row r="27" spans="1:11">
      <c r="A27" s="36"/>
      <c r="B27" s="37"/>
      <c r="C27" s="38" t="s">
        <v>17</v>
      </c>
      <c r="D27" s="39">
        <f>D25+D26</f>
        <v>16263606</v>
      </c>
      <c r="E27" s="39">
        <f>E25+E26</f>
        <v>19372793</v>
      </c>
      <c r="F27" s="39">
        <f>F25+F26</f>
        <v>19637640</v>
      </c>
      <c r="G27" s="39">
        <f>G25+G26</f>
        <v>19371250</v>
      </c>
      <c r="H27" s="39">
        <f>H25+H26</f>
        <v>19326250</v>
      </c>
      <c r="I27" s="40">
        <f t="shared" si="0"/>
        <v>1.0136710798489408</v>
      </c>
      <c r="J27" s="118"/>
    </row>
    <row r="28" spans="1:11">
      <c r="A28" s="41"/>
      <c r="B28" s="42"/>
      <c r="C28" s="38" t="s">
        <v>18</v>
      </c>
      <c r="D28" s="39">
        <f>D24-D27</f>
        <v>-1282285</v>
      </c>
      <c r="E28" s="39">
        <f>E24-E27</f>
        <v>1685000</v>
      </c>
      <c r="F28" s="39">
        <f>F24-F27</f>
        <v>732600</v>
      </c>
      <c r="G28" s="39">
        <f>G24-G27</f>
        <v>1053750</v>
      </c>
      <c r="H28" s="39">
        <f>H24-H27</f>
        <v>1098750</v>
      </c>
      <c r="I28" s="40"/>
      <c r="J28" s="118"/>
    </row>
    <row r="29" spans="1:11">
      <c r="A29" s="27"/>
      <c r="B29" s="28" t="s">
        <v>19</v>
      </c>
      <c r="C29" s="294" t="s">
        <v>20</v>
      </c>
      <c r="D29" s="43"/>
      <c r="E29" s="43"/>
      <c r="F29" s="43"/>
      <c r="G29" s="43"/>
      <c r="H29" s="62"/>
      <c r="I29" s="295"/>
      <c r="J29" s="118"/>
    </row>
    <row r="30" spans="1:11">
      <c r="A30" s="31"/>
      <c r="B30" s="32"/>
      <c r="C30" s="33" t="s">
        <v>21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/>
      <c r="J30" s="118"/>
    </row>
    <row r="31" spans="1:11">
      <c r="A31" s="31"/>
      <c r="B31" s="32"/>
      <c r="C31" s="33" t="s">
        <v>22</v>
      </c>
      <c r="D31" s="44">
        <v>492712</v>
      </c>
      <c r="E31" s="44">
        <v>492715</v>
      </c>
      <c r="F31" s="44">
        <v>444445</v>
      </c>
      <c r="G31" s="44">
        <v>444445</v>
      </c>
      <c r="H31" s="44">
        <v>444445</v>
      </c>
      <c r="I31" s="46">
        <f>F31/E31</f>
        <v>0.90203261520351519</v>
      </c>
      <c r="J31" s="118"/>
    </row>
    <row r="32" spans="1:11">
      <c r="A32" s="36"/>
      <c r="B32" s="37"/>
      <c r="C32" s="38" t="s">
        <v>23</v>
      </c>
      <c r="D32" s="39">
        <f>D30-D31</f>
        <v>-492712</v>
      </c>
      <c r="E32" s="39">
        <f>E30-E31</f>
        <v>-492715</v>
      </c>
      <c r="F32" s="39">
        <v>-444445</v>
      </c>
      <c r="G32" s="39">
        <f>G30-G31</f>
        <v>-444445</v>
      </c>
      <c r="H32" s="39">
        <f>H30-H31</f>
        <v>-444445</v>
      </c>
      <c r="I32" s="47"/>
      <c r="J32" s="118"/>
    </row>
    <row r="33" spans="1:11">
      <c r="A33" s="27"/>
      <c r="B33" s="28" t="s">
        <v>24</v>
      </c>
      <c r="C33" s="372" t="s">
        <v>25</v>
      </c>
      <c r="D33" s="373"/>
      <c r="E33" s="373"/>
      <c r="F33" s="373"/>
      <c r="G33" s="373"/>
      <c r="H33" s="373"/>
      <c r="I33" s="374"/>
      <c r="J33" s="67"/>
      <c r="K33" s="118"/>
    </row>
    <row r="34" spans="1:11">
      <c r="A34" s="48"/>
      <c r="B34" s="49"/>
      <c r="C34" s="50"/>
      <c r="D34" s="51">
        <f>D28+D32</f>
        <v>-1774997</v>
      </c>
      <c r="E34" s="51">
        <v>-1192285</v>
      </c>
      <c r="F34" s="52">
        <v>-288155</v>
      </c>
      <c r="G34" s="52">
        <v>-609305</v>
      </c>
      <c r="H34" s="52">
        <v>-654305</v>
      </c>
      <c r="I34" s="335"/>
      <c r="J34" s="67"/>
      <c r="K34" s="118"/>
    </row>
    <row r="35" spans="1:11">
      <c r="A35" s="53"/>
      <c r="B35" s="54" t="s">
        <v>26</v>
      </c>
      <c r="C35" s="375"/>
      <c r="D35" s="373"/>
      <c r="E35" s="373"/>
      <c r="F35" s="373"/>
      <c r="G35" s="373"/>
      <c r="H35" s="61"/>
      <c r="I35" s="336"/>
      <c r="J35" s="67"/>
      <c r="K35" s="118"/>
    </row>
    <row r="36" spans="1:11" ht="15.75" thickBot="1">
      <c r="A36" s="55"/>
      <c r="B36" s="56"/>
      <c r="C36" s="57"/>
      <c r="D36" s="58">
        <v>-1573299</v>
      </c>
      <c r="E36" s="58">
        <f>D36+D34</f>
        <v>-3348296</v>
      </c>
      <c r="F36" s="58">
        <v>-2156011</v>
      </c>
      <c r="G36" s="58">
        <f>F36-F34</f>
        <v>-1867856</v>
      </c>
      <c r="H36" s="60">
        <f>G36-G34</f>
        <v>-1258551</v>
      </c>
      <c r="I36" s="337">
        <f>H36-H34</f>
        <v>-604246</v>
      </c>
      <c r="J36" s="67"/>
      <c r="K36" s="118"/>
    </row>
    <row r="37" spans="1:11">
      <c r="A37" s="63"/>
      <c r="B37" s="64"/>
      <c r="C37" s="65"/>
      <c r="D37" s="66"/>
      <c r="E37" s="66"/>
      <c r="F37" s="66"/>
      <c r="G37" s="66"/>
      <c r="H37" s="66"/>
      <c r="I37" s="66"/>
      <c r="J37" s="67"/>
      <c r="K37" s="118"/>
    </row>
    <row r="38" spans="1:11">
      <c r="A38" s="63"/>
      <c r="B38" s="64"/>
      <c r="C38" s="65"/>
      <c r="D38" s="66"/>
      <c r="E38" s="66"/>
      <c r="F38" s="66"/>
      <c r="G38" s="66"/>
      <c r="H38" s="66"/>
      <c r="I38" s="66"/>
      <c r="J38" s="67"/>
      <c r="K38" s="118"/>
    </row>
    <row r="39" spans="1:11">
      <c r="A39" s="63"/>
      <c r="B39" s="64"/>
      <c r="C39" s="65"/>
      <c r="D39" s="66"/>
      <c r="E39" s="66"/>
      <c r="F39" s="66"/>
      <c r="G39" s="66"/>
      <c r="H39" s="66"/>
      <c r="I39" s="66"/>
      <c r="J39" s="67"/>
      <c r="K39" s="118"/>
    </row>
    <row r="40" spans="1:11">
      <c r="A40" s="63"/>
      <c r="B40" s="64"/>
      <c r="C40" s="65"/>
      <c r="D40" s="66"/>
      <c r="E40" s="66"/>
      <c r="F40" s="66"/>
      <c r="G40" s="66"/>
      <c r="H40" s="66"/>
      <c r="I40" s="66"/>
      <c r="J40" s="67"/>
      <c r="K40" s="118"/>
    </row>
    <row r="41" spans="1:11">
      <c r="A41" s="63"/>
      <c r="B41" s="64"/>
      <c r="C41" s="65"/>
      <c r="D41" s="66"/>
      <c r="E41" s="66"/>
      <c r="F41" s="66"/>
      <c r="G41" s="66"/>
      <c r="H41" s="66"/>
      <c r="I41" s="66"/>
      <c r="J41" s="67"/>
      <c r="K41" s="118"/>
    </row>
    <row r="42" spans="1:11">
      <c r="A42" s="63"/>
      <c r="B42" s="64"/>
      <c r="C42" s="65"/>
      <c r="D42" s="66"/>
      <c r="E42" s="66"/>
      <c r="F42" s="66"/>
      <c r="G42" s="66"/>
      <c r="H42" s="66"/>
      <c r="I42" s="66"/>
      <c r="J42" s="67"/>
      <c r="K42" s="118"/>
    </row>
    <row r="43" spans="1:11">
      <c r="A43" s="63"/>
      <c r="B43" s="64"/>
      <c r="C43" s="65"/>
      <c r="D43" s="66"/>
      <c r="E43" s="66"/>
      <c r="F43" s="66"/>
      <c r="G43" s="66"/>
      <c r="H43" s="66"/>
      <c r="I43" s="66"/>
      <c r="J43" s="67"/>
      <c r="K43" s="118"/>
    </row>
    <row r="44" spans="1:11">
      <c r="A44" s="63"/>
      <c r="B44" s="64"/>
      <c r="C44" s="65"/>
      <c r="D44" s="66"/>
      <c r="E44" s="66"/>
      <c r="F44" s="66"/>
      <c r="G44" s="66"/>
      <c r="H44" s="66"/>
      <c r="I44" s="66"/>
      <c r="J44" s="67"/>
      <c r="K44" s="118"/>
    </row>
    <row r="45" spans="1:11">
      <c r="A45" s="63"/>
      <c r="B45" s="64"/>
      <c r="C45" s="65"/>
      <c r="D45" s="66"/>
      <c r="E45" s="66"/>
      <c r="F45" s="66"/>
      <c r="G45" s="66"/>
      <c r="H45" s="66"/>
      <c r="I45" s="66"/>
      <c r="J45" s="67"/>
      <c r="K45" s="118"/>
    </row>
    <row r="46" spans="1:11">
      <c r="A46" s="63"/>
      <c r="B46" s="64"/>
      <c r="C46" s="65"/>
      <c r="D46" s="66"/>
      <c r="E46" s="66"/>
      <c r="F46" s="66"/>
      <c r="G46" s="66"/>
      <c r="H46" s="66"/>
      <c r="I46" s="66"/>
      <c r="J46" s="67"/>
      <c r="K46" s="118"/>
    </row>
    <row r="47" spans="1:11">
      <c r="A47" s="63"/>
      <c r="B47" s="118"/>
      <c r="C47" s="302" t="s">
        <v>30</v>
      </c>
      <c r="D47" s="118"/>
      <c r="E47" s="66"/>
      <c r="F47" s="66"/>
      <c r="G47" s="66"/>
      <c r="H47" s="66"/>
      <c r="I47" s="66"/>
      <c r="J47" s="67"/>
      <c r="K47" s="118"/>
    </row>
    <row r="48" spans="1:11">
      <c r="A48" s="63"/>
      <c r="B48" s="118"/>
      <c r="C48" s="118"/>
      <c r="D48" s="118"/>
      <c r="E48" s="66"/>
      <c r="F48" s="66"/>
      <c r="G48" s="66"/>
      <c r="H48" s="66"/>
      <c r="I48" s="66"/>
      <c r="J48" s="67"/>
      <c r="K48" s="118"/>
    </row>
    <row r="49" spans="1:11">
      <c r="A49" s="63"/>
      <c r="B49" s="191" t="s">
        <v>31</v>
      </c>
      <c r="C49" s="118"/>
      <c r="D49" s="118"/>
      <c r="E49" s="66"/>
      <c r="F49" s="66"/>
      <c r="G49" s="66"/>
      <c r="H49" s="66"/>
      <c r="I49" s="66"/>
      <c r="J49" s="67"/>
      <c r="K49" s="118"/>
    </row>
    <row r="50" spans="1:11">
      <c r="A50" s="118"/>
      <c r="B50" s="191" t="s">
        <v>354</v>
      </c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</row>
    <row r="52" spans="1:11">
      <c r="A52" s="68"/>
      <c r="B52" s="32"/>
      <c r="C52" s="69" t="s">
        <v>32</v>
      </c>
      <c r="D52" s="69" t="s">
        <v>351</v>
      </c>
      <c r="E52" s="70" t="s">
        <v>27</v>
      </c>
      <c r="F52" s="70" t="s">
        <v>352</v>
      </c>
      <c r="G52" s="70" t="s">
        <v>29</v>
      </c>
      <c r="H52" s="70" t="s">
        <v>353</v>
      </c>
      <c r="I52" s="71" t="s">
        <v>5</v>
      </c>
      <c r="J52" s="118"/>
    </row>
    <row r="53" spans="1:11">
      <c r="A53" s="68"/>
      <c r="B53" s="32"/>
      <c r="C53" s="72"/>
      <c r="D53" s="69">
        <v>1</v>
      </c>
      <c r="E53" s="70">
        <v>2</v>
      </c>
      <c r="F53" s="70">
        <v>3</v>
      </c>
      <c r="G53" s="70">
        <v>4</v>
      </c>
      <c r="H53" s="70">
        <v>5</v>
      </c>
      <c r="I53" s="49" t="s">
        <v>85</v>
      </c>
      <c r="J53" s="118"/>
    </row>
    <row r="54" spans="1:11">
      <c r="A54" s="73"/>
      <c r="B54" s="74"/>
      <c r="C54" s="75" t="s">
        <v>33</v>
      </c>
      <c r="D54" s="75"/>
      <c r="E54" s="76"/>
      <c r="F54" s="76"/>
      <c r="G54" s="76"/>
      <c r="H54" s="76"/>
      <c r="I54" s="77"/>
      <c r="J54" s="118"/>
    </row>
    <row r="55" spans="1:11">
      <c r="A55" s="78"/>
      <c r="B55" s="79"/>
      <c r="C55" s="80" t="s">
        <v>34</v>
      </c>
      <c r="D55" s="81">
        <f>D57+D85</f>
        <v>14981321</v>
      </c>
      <c r="E55" s="82">
        <f>E57+E85</f>
        <v>21057793</v>
      </c>
      <c r="F55" s="82">
        <f>F57+F85</f>
        <v>20370240</v>
      </c>
      <c r="G55" s="82">
        <f>G57+H85</f>
        <v>20425000</v>
      </c>
      <c r="H55" s="82">
        <f>H57+H85</f>
        <v>20425000</v>
      </c>
      <c r="I55" s="83">
        <f>F55/E55</f>
        <v>0.96734923740583834</v>
      </c>
      <c r="J55" s="118"/>
    </row>
    <row r="56" spans="1:11">
      <c r="A56" s="84"/>
      <c r="B56" s="85" t="s">
        <v>35</v>
      </c>
      <c r="C56" s="86" t="s">
        <v>36</v>
      </c>
      <c r="D56" s="87"/>
      <c r="E56" s="88"/>
      <c r="F56" s="88"/>
      <c r="G56" s="88"/>
      <c r="H56" s="88"/>
      <c r="I56" s="89"/>
      <c r="J56" s="118"/>
    </row>
    <row r="57" spans="1:11">
      <c r="A57" s="90"/>
      <c r="B57" s="91">
        <v>6</v>
      </c>
      <c r="C57" s="92" t="s">
        <v>37</v>
      </c>
      <c r="D57" s="93">
        <f>D58+D62+D68+D71+D75+D78</f>
        <v>14751533</v>
      </c>
      <c r="E57" s="94">
        <f>E58+E62+E68+E71+E75+E78</f>
        <v>17957793</v>
      </c>
      <c r="F57" s="94">
        <f>F58+F62+F68+F71+F75+F78</f>
        <v>17270240</v>
      </c>
      <c r="G57" s="94">
        <f>G58+G62+G68+G71+G75+G78</f>
        <v>18225000</v>
      </c>
      <c r="H57" s="94">
        <f>H58+H62+H68+H71+H75+H78</f>
        <v>18225000</v>
      </c>
      <c r="I57" s="95">
        <f t="shared" ref="I57:I65" si="1">F57/E57</f>
        <v>0.96171283408824237</v>
      </c>
      <c r="J57" s="118"/>
    </row>
    <row r="58" spans="1:11">
      <c r="A58" s="96"/>
      <c r="B58" s="97" t="s">
        <v>38</v>
      </c>
      <c r="C58" s="98" t="s">
        <v>39</v>
      </c>
      <c r="D58" s="99">
        <f>D59+D60+D61</f>
        <v>8064835</v>
      </c>
      <c r="E58" s="100">
        <f>E59+E60+E61</f>
        <v>7737000</v>
      </c>
      <c r="F58" s="100">
        <f>F59+F60+F61</f>
        <v>7880000</v>
      </c>
      <c r="G58" s="100">
        <v>7300000</v>
      </c>
      <c r="H58" s="100">
        <v>7300000</v>
      </c>
      <c r="I58" s="101">
        <f t="shared" si="1"/>
        <v>1.0184826160010341</v>
      </c>
      <c r="J58" s="118"/>
    </row>
    <row r="59" spans="1:11">
      <c r="A59" s="102"/>
      <c r="B59" s="103" t="s">
        <v>40</v>
      </c>
      <c r="C59" s="104" t="s">
        <v>41</v>
      </c>
      <c r="D59" s="105">
        <v>5973405</v>
      </c>
      <c r="E59" s="106">
        <v>5957000</v>
      </c>
      <c r="F59" s="106">
        <v>6048000</v>
      </c>
      <c r="G59" s="106"/>
      <c r="H59" s="106"/>
      <c r="I59" s="107">
        <f t="shared" si="1"/>
        <v>1.0152761457109283</v>
      </c>
      <c r="J59" s="118"/>
    </row>
    <row r="60" spans="1:11">
      <c r="A60" s="102"/>
      <c r="B60" s="103" t="s">
        <v>42</v>
      </c>
      <c r="C60" s="104" t="s">
        <v>43</v>
      </c>
      <c r="D60" s="105">
        <v>1972842</v>
      </c>
      <c r="E60" s="106">
        <v>1625000</v>
      </c>
      <c r="F60" s="106">
        <v>1714000</v>
      </c>
      <c r="G60" s="106"/>
      <c r="H60" s="106"/>
      <c r="I60" s="107">
        <f t="shared" si="1"/>
        <v>1.0547692307692307</v>
      </c>
      <c r="J60" s="118"/>
    </row>
    <row r="61" spans="1:11">
      <c r="A61" s="102"/>
      <c r="B61" s="103" t="s">
        <v>44</v>
      </c>
      <c r="C61" s="104" t="s">
        <v>45</v>
      </c>
      <c r="D61" s="105">
        <v>118588</v>
      </c>
      <c r="E61" s="106">
        <v>155000</v>
      </c>
      <c r="F61" s="106">
        <v>118000</v>
      </c>
      <c r="G61" s="106"/>
      <c r="H61" s="106"/>
      <c r="I61" s="107">
        <f t="shared" si="1"/>
        <v>0.76129032258064511</v>
      </c>
      <c r="J61" s="118"/>
    </row>
    <row r="62" spans="1:11" ht="30">
      <c r="A62" s="108"/>
      <c r="B62" s="97" t="s">
        <v>46</v>
      </c>
      <c r="C62" s="109" t="s">
        <v>47</v>
      </c>
      <c r="D62" s="99">
        <f>D63+D64+D65+D66+D67</f>
        <v>628300</v>
      </c>
      <c r="E62" s="100">
        <f>E63+E64+E65+E67</f>
        <v>2423793</v>
      </c>
      <c r="F62" s="100">
        <f>F63+F64+F65+F66+F67</f>
        <v>3324240</v>
      </c>
      <c r="G62" s="100">
        <v>4950000</v>
      </c>
      <c r="H62" s="100">
        <v>4950000</v>
      </c>
      <c r="I62" s="101">
        <f t="shared" si="1"/>
        <v>1.3715032595605319</v>
      </c>
      <c r="J62" s="118"/>
    </row>
    <row r="63" spans="1:11">
      <c r="A63" s="102"/>
      <c r="B63" s="103" t="s">
        <v>48</v>
      </c>
      <c r="C63" s="104" t="s">
        <v>49</v>
      </c>
      <c r="D63" s="105">
        <v>547144</v>
      </c>
      <c r="E63" s="106">
        <v>1335000</v>
      </c>
      <c r="F63" s="106">
        <v>1145576</v>
      </c>
      <c r="G63" s="106"/>
      <c r="H63" s="106"/>
      <c r="I63" s="107">
        <f t="shared" si="1"/>
        <v>0.85810936329588017</v>
      </c>
      <c r="J63" s="118"/>
    </row>
    <row r="64" spans="1:11">
      <c r="A64" s="102"/>
      <c r="B64" s="103" t="s">
        <v>50</v>
      </c>
      <c r="C64" s="104" t="s">
        <v>51</v>
      </c>
      <c r="D64" s="105">
        <v>0</v>
      </c>
      <c r="E64" s="106">
        <v>10000</v>
      </c>
      <c r="F64" s="106">
        <v>33400</v>
      </c>
      <c r="G64" s="106"/>
      <c r="H64" s="106"/>
      <c r="I64" s="107">
        <f t="shared" si="1"/>
        <v>3.34</v>
      </c>
      <c r="J64" s="118"/>
    </row>
    <row r="65" spans="1:11">
      <c r="A65" s="102"/>
      <c r="B65" s="103" t="s">
        <v>52</v>
      </c>
      <c r="C65" s="104" t="s">
        <v>53</v>
      </c>
      <c r="D65" s="105">
        <v>50435</v>
      </c>
      <c r="E65" s="106">
        <v>60000</v>
      </c>
      <c r="F65" s="106">
        <v>656000</v>
      </c>
      <c r="G65" s="106"/>
      <c r="H65" s="106"/>
      <c r="I65" s="107">
        <f t="shared" si="1"/>
        <v>10.933333333333334</v>
      </c>
      <c r="J65" s="118"/>
    </row>
    <row r="66" spans="1:11">
      <c r="A66" s="102"/>
      <c r="B66" s="103" t="s">
        <v>368</v>
      </c>
      <c r="C66" s="104" t="s">
        <v>369</v>
      </c>
      <c r="D66" s="105">
        <v>0</v>
      </c>
      <c r="E66" s="106">
        <v>0</v>
      </c>
      <c r="F66" s="106">
        <v>12000</v>
      </c>
      <c r="G66" s="106"/>
      <c r="H66" s="106"/>
      <c r="I66" s="344">
        <v>0</v>
      </c>
      <c r="J66" s="118"/>
    </row>
    <row r="67" spans="1:11">
      <c r="A67" s="102"/>
      <c r="B67" s="103" t="s">
        <v>341</v>
      </c>
      <c r="C67" s="104" t="s">
        <v>346</v>
      </c>
      <c r="D67" s="105">
        <v>30721</v>
      </c>
      <c r="E67" s="106">
        <v>1018793</v>
      </c>
      <c r="F67" s="106">
        <v>1477264</v>
      </c>
      <c r="G67" s="106"/>
      <c r="H67" s="106"/>
      <c r="I67" s="107">
        <f t="shared" ref="I67:I79" si="2">F67/E67</f>
        <v>1.4500138889843177</v>
      </c>
      <c r="J67" s="118"/>
    </row>
    <row r="68" spans="1:11">
      <c r="A68" s="96"/>
      <c r="B68" s="97" t="s">
        <v>54</v>
      </c>
      <c r="C68" s="98" t="s">
        <v>55</v>
      </c>
      <c r="D68" s="99">
        <f>D69+D70</f>
        <v>947514</v>
      </c>
      <c r="E68" s="100">
        <f>E69+E70</f>
        <v>1050000</v>
      </c>
      <c r="F68" s="100">
        <f>F69+F70</f>
        <v>950000</v>
      </c>
      <c r="G68" s="100">
        <v>950000</v>
      </c>
      <c r="H68" s="100">
        <v>950000</v>
      </c>
      <c r="I68" s="101">
        <f t="shared" si="2"/>
        <v>0.90476190476190477</v>
      </c>
      <c r="J68" s="118"/>
    </row>
    <row r="69" spans="1:11">
      <c r="A69" s="102"/>
      <c r="B69" s="103" t="s">
        <v>56</v>
      </c>
      <c r="C69" s="104" t="s">
        <v>57</v>
      </c>
      <c r="D69" s="105">
        <v>1533</v>
      </c>
      <c r="E69" s="106">
        <v>10000</v>
      </c>
      <c r="F69" s="106">
        <v>10000</v>
      </c>
      <c r="G69" s="106"/>
      <c r="H69" s="106"/>
      <c r="I69" s="107">
        <f t="shared" si="2"/>
        <v>1</v>
      </c>
      <c r="J69" s="118"/>
    </row>
    <row r="70" spans="1:11">
      <c r="A70" s="102"/>
      <c r="B70" s="103" t="s">
        <v>58</v>
      </c>
      <c r="C70" s="104" t="s">
        <v>59</v>
      </c>
      <c r="D70" s="105">
        <v>945981</v>
      </c>
      <c r="E70" s="106">
        <v>1040000</v>
      </c>
      <c r="F70" s="106">
        <v>940000</v>
      </c>
      <c r="G70" s="106"/>
      <c r="H70" s="106"/>
      <c r="I70" s="107">
        <f t="shared" si="2"/>
        <v>0.90384615384615385</v>
      </c>
      <c r="J70" s="118"/>
    </row>
    <row r="71" spans="1:11" ht="30">
      <c r="A71" s="96"/>
      <c r="B71" s="97" t="s">
        <v>60</v>
      </c>
      <c r="C71" s="110" t="s">
        <v>61</v>
      </c>
      <c r="D71" s="100">
        <f>D72+D73+D74</f>
        <v>4864738</v>
      </c>
      <c r="E71" s="100">
        <f>E72+E73+E74</f>
        <v>6402000</v>
      </c>
      <c r="F71" s="100">
        <f>F72+F73+F74</f>
        <v>4887000</v>
      </c>
      <c r="G71" s="100">
        <v>4800000</v>
      </c>
      <c r="H71" s="100">
        <v>4800000</v>
      </c>
      <c r="I71" s="101">
        <f t="shared" si="2"/>
        <v>0.7633552014995314</v>
      </c>
      <c r="J71" s="118"/>
    </row>
    <row r="72" spans="1:11">
      <c r="A72" s="102"/>
      <c r="B72" s="103" t="s">
        <v>62</v>
      </c>
      <c r="C72" s="104" t="s">
        <v>63</v>
      </c>
      <c r="D72" s="105">
        <v>205894</v>
      </c>
      <c r="E72" s="106">
        <v>202000</v>
      </c>
      <c r="F72" s="106">
        <v>212000</v>
      </c>
      <c r="G72" s="106"/>
      <c r="H72" s="106"/>
      <c r="I72" s="107">
        <f t="shared" si="2"/>
        <v>1.0495049504950495</v>
      </c>
      <c r="J72" s="118"/>
    </row>
    <row r="73" spans="1:11">
      <c r="A73" s="102"/>
      <c r="B73" s="103" t="s">
        <v>64</v>
      </c>
      <c r="C73" s="104" t="s">
        <v>65</v>
      </c>
      <c r="D73" s="105">
        <v>2266966</v>
      </c>
      <c r="E73" s="106">
        <v>2300000</v>
      </c>
      <c r="F73" s="106">
        <v>1800000</v>
      </c>
      <c r="G73" s="106"/>
      <c r="H73" s="106"/>
      <c r="I73" s="107">
        <f t="shared" si="2"/>
        <v>0.78260869565217395</v>
      </c>
      <c r="J73" s="118"/>
    </row>
    <row r="74" spans="1:11">
      <c r="A74" s="102"/>
      <c r="B74" s="103" t="s">
        <v>66</v>
      </c>
      <c r="C74" s="104" t="s">
        <v>67</v>
      </c>
      <c r="D74" s="105">
        <v>2391878</v>
      </c>
      <c r="E74" s="106">
        <v>3900000</v>
      </c>
      <c r="F74" s="106">
        <v>2875000</v>
      </c>
      <c r="G74" s="106"/>
      <c r="H74" s="106"/>
      <c r="I74" s="107">
        <f t="shared" si="2"/>
        <v>0.73717948717948723</v>
      </c>
      <c r="J74" s="118"/>
    </row>
    <row r="75" spans="1:11">
      <c r="A75" s="96"/>
      <c r="B75" s="97" t="s">
        <v>68</v>
      </c>
      <c r="C75" s="98" t="s">
        <v>69</v>
      </c>
      <c r="D75" s="99">
        <f>D76+D77</f>
        <v>159005</v>
      </c>
      <c r="E75" s="100">
        <f>E76+E77</f>
        <v>200000</v>
      </c>
      <c r="F75" s="100">
        <f>F76+F77</f>
        <v>184000</v>
      </c>
      <c r="G75" s="100">
        <v>180000</v>
      </c>
      <c r="H75" s="100">
        <v>180000</v>
      </c>
      <c r="I75" s="101">
        <f t="shared" si="2"/>
        <v>0.92</v>
      </c>
      <c r="J75" s="118"/>
    </row>
    <row r="76" spans="1:11" ht="30">
      <c r="A76" s="102"/>
      <c r="B76" s="103" t="s">
        <v>70</v>
      </c>
      <c r="C76" s="111" t="s">
        <v>71</v>
      </c>
      <c r="D76" s="106">
        <v>136095</v>
      </c>
      <c r="E76" s="106">
        <v>140000</v>
      </c>
      <c r="F76" s="106">
        <v>150000</v>
      </c>
      <c r="G76" s="106"/>
      <c r="H76" s="106"/>
      <c r="I76" s="107">
        <f t="shared" si="2"/>
        <v>1.0714285714285714</v>
      </c>
      <c r="J76" s="118"/>
    </row>
    <row r="77" spans="1:11">
      <c r="A77" s="102"/>
      <c r="B77" s="103" t="s">
        <v>72</v>
      </c>
      <c r="C77" s="104" t="s">
        <v>73</v>
      </c>
      <c r="D77" s="105">
        <v>22910</v>
      </c>
      <c r="E77" s="106">
        <v>60000</v>
      </c>
      <c r="F77" s="106">
        <v>34000</v>
      </c>
      <c r="G77" s="106"/>
      <c r="H77" s="106"/>
      <c r="I77" s="107">
        <f t="shared" si="2"/>
        <v>0.56666666666666665</v>
      </c>
      <c r="J77" s="118"/>
    </row>
    <row r="78" spans="1:11">
      <c r="A78" s="96"/>
      <c r="B78" s="97" t="s">
        <v>74</v>
      </c>
      <c r="C78" s="98" t="s">
        <v>75</v>
      </c>
      <c r="D78" s="99">
        <f>D79</f>
        <v>87141</v>
      </c>
      <c r="E78" s="100">
        <f>E79</f>
        <v>145000</v>
      </c>
      <c r="F78" s="100">
        <f>F79</f>
        <v>45000</v>
      </c>
      <c r="G78" s="100">
        <v>45000</v>
      </c>
      <c r="H78" s="100">
        <v>45000</v>
      </c>
      <c r="I78" s="101">
        <f t="shared" si="2"/>
        <v>0.31034482758620691</v>
      </c>
      <c r="J78" s="118"/>
    </row>
    <row r="79" spans="1:11">
      <c r="A79" s="102"/>
      <c r="B79" s="103" t="s">
        <v>76</v>
      </c>
      <c r="C79" s="104" t="s">
        <v>69</v>
      </c>
      <c r="D79" s="105">
        <v>87141</v>
      </c>
      <c r="E79" s="106">
        <v>145000</v>
      </c>
      <c r="F79" s="106">
        <v>45000</v>
      </c>
      <c r="G79" s="106"/>
      <c r="H79" s="106"/>
      <c r="I79" s="107">
        <f t="shared" si="2"/>
        <v>0.31034482758620691</v>
      </c>
      <c r="J79" s="118"/>
      <c r="K79" s="118"/>
    </row>
    <row r="80" spans="1:11">
      <c r="A80" s="118"/>
      <c r="B80" s="118"/>
      <c r="C80" s="118"/>
      <c r="D80" s="118"/>
      <c r="E80" s="118"/>
      <c r="F80" s="118"/>
      <c r="G80" s="118"/>
      <c r="H80" s="118"/>
      <c r="I80" s="118"/>
      <c r="J80" s="118"/>
    </row>
    <row r="81" spans="1:11">
      <c r="A81" s="68"/>
      <c r="B81" s="32"/>
      <c r="C81" s="69" t="s">
        <v>32</v>
      </c>
      <c r="D81" s="69" t="s">
        <v>351</v>
      </c>
      <c r="E81" s="70" t="s">
        <v>27</v>
      </c>
      <c r="F81" s="70" t="s">
        <v>352</v>
      </c>
      <c r="G81" s="70" t="s">
        <v>29</v>
      </c>
      <c r="H81" s="70" t="s">
        <v>353</v>
      </c>
      <c r="I81" s="70" t="s">
        <v>5</v>
      </c>
      <c r="J81" s="118"/>
    </row>
    <row r="82" spans="1:11">
      <c r="A82" s="68"/>
      <c r="B82" s="32"/>
      <c r="C82" s="72"/>
      <c r="D82" s="69">
        <v>1</v>
      </c>
      <c r="E82" s="70">
        <v>2</v>
      </c>
      <c r="F82" s="70">
        <v>3</v>
      </c>
      <c r="G82" s="70">
        <v>4</v>
      </c>
      <c r="H82" s="70">
        <v>5</v>
      </c>
      <c r="I82" s="32" t="s">
        <v>85</v>
      </c>
      <c r="J82" s="118"/>
    </row>
    <row r="83" spans="1:11">
      <c r="A83" s="73"/>
      <c r="B83" s="74"/>
      <c r="C83" s="75" t="s">
        <v>33</v>
      </c>
      <c r="D83" s="75"/>
      <c r="E83" s="76"/>
      <c r="F83" s="76"/>
      <c r="G83" s="76"/>
      <c r="H83" s="76"/>
      <c r="I83" s="76"/>
      <c r="J83" s="118"/>
    </row>
    <row r="84" spans="1:11">
      <c r="A84" s="84"/>
      <c r="B84" s="85" t="s">
        <v>35</v>
      </c>
      <c r="C84" s="86" t="s">
        <v>36</v>
      </c>
      <c r="D84" s="87"/>
      <c r="E84" s="88"/>
      <c r="F84" s="88"/>
      <c r="G84" s="88"/>
      <c r="H84" s="88"/>
      <c r="I84" s="112"/>
      <c r="J84" s="118"/>
    </row>
    <row r="85" spans="1:11">
      <c r="A85" s="90"/>
      <c r="B85" s="91" t="s">
        <v>10</v>
      </c>
      <c r="C85" s="92" t="s">
        <v>77</v>
      </c>
      <c r="D85" s="93">
        <f>D86</f>
        <v>229788</v>
      </c>
      <c r="E85" s="94">
        <f t="shared" ref="E85:H86" si="3">E86</f>
        <v>3100000</v>
      </c>
      <c r="F85" s="94">
        <f>F86</f>
        <v>3100000</v>
      </c>
      <c r="G85" s="94">
        <f t="shared" si="3"/>
        <v>2200000</v>
      </c>
      <c r="H85" s="94">
        <f t="shared" si="3"/>
        <v>2200000</v>
      </c>
      <c r="I85" s="95">
        <f>F85/E85</f>
        <v>1</v>
      </c>
      <c r="J85" s="118"/>
    </row>
    <row r="86" spans="1:11">
      <c r="A86" s="96"/>
      <c r="B86" s="97" t="s">
        <v>78</v>
      </c>
      <c r="C86" s="98" t="s">
        <v>79</v>
      </c>
      <c r="D86" s="99">
        <f>D87+D88</f>
        <v>229788</v>
      </c>
      <c r="E86" s="100">
        <f t="shared" si="3"/>
        <v>3100000</v>
      </c>
      <c r="F86" s="100">
        <f>F87</f>
        <v>3100000</v>
      </c>
      <c r="G86" s="100">
        <v>2200000</v>
      </c>
      <c r="H86" s="100">
        <v>2200000</v>
      </c>
      <c r="I86" s="101">
        <f>F86/E86</f>
        <v>1</v>
      </c>
      <c r="J86" s="118"/>
    </row>
    <row r="87" spans="1:11">
      <c r="A87" s="102"/>
      <c r="B87" s="103" t="s">
        <v>80</v>
      </c>
      <c r="C87" s="104" t="s">
        <v>81</v>
      </c>
      <c r="D87" s="105">
        <v>228968</v>
      </c>
      <c r="E87" s="106">
        <v>3100000</v>
      </c>
      <c r="F87" s="106">
        <v>3100000</v>
      </c>
      <c r="G87" s="106"/>
      <c r="H87" s="106"/>
      <c r="I87" s="107">
        <f>F87/E87</f>
        <v>1</v>
      </c>
      <c r="J87" s="118"/>
    </row>
    <row r="88" spans="1:11">
      <c r="A88" s="102"/>
      <c r="B88" s="103" t="s">
        <v>82</v>
      </c>
      <c r="C88" s="104" t="s">
        <v>83</v>
      </c>
      <c r="D88" s="105">
        <v>820</v>
      </c>
      <c r="E88" s="106">
        <v>0</v>
      </c>
      <c r="F88" s="106">
        <v>0</v>
      </c>
      <c r="G88" s="106"/>
      <c r="H88" s="106"/>
      <c r="I88" s="107"/>
      <c r="J88" s="152"/>
      <c r="K88" s="118"/>
    </row>
    <row r="89" spans="1:11">
      <c r="A89" s="138"/>
      <c r="B89" s="139"/>
      <c r="C89" s="140"/>
      <c r="D89" s="150"/>
      <c r="E89" s="151"/>
      <c r="F89" s="151"/>
      <c r="G89" s="151"/>
      <c r="H89" s="151"/>
      <c r="I89" s="151"/>
      <c r="J89" s="152"/>
      <c r="K89" s="118"/>
    </row>
    <row r="90" spans="1:11">
      <c r="A90" s="138"/>
      <c r="B90" s="139"/>
      <c r="C90" s="140"/>
      <c r="D90" s="150"/>
      <c r="E90" s="151"/>
      <c r="F90" s="151"/>
      <c r="G90" s="151"/>
      <c r="H90" s="151"/>
      <c r="I90" s="151"/>
      <c r="J90" s="152"/>
      <c r="K90" s="118"/>
    </row>
    <row r="91" spans="1:11">
      <c r="A91" s="138"/>
      <c r="B91" s="139"/>
      <c r="C91" s="140"/>
      <c r="D91" s="150"/>
      <c r="E91" s="151"/>
      <c r="F91" s="151"/>
      <c r="G91" s="151"/>
      <c r="H91" s="151"/>
      <c r="I91" s="151"/>
      <c r="J91" s="152"/>
      <c r="K91" s="118"/>
    </row>
    <row r="92" spans="1:11">
      <c r="A92" s="138"/>
      <c r="B92" s="139"/>
      <c r="C92" s="140"/>
      <c r="D92" s="150"/>
      <c r="E92" s="151"/>
      <c r="F92" s="151"/>
      <c r="G92" s="151"/>
      <c r="H92" s="151"/>
      <c r="I92" s="151"/>
      <c r="J92" s="118"/>
      <c r="K92" s="118"/>
    </row>
    <row r="93" spans="1:11">
      <c r="A93" s="138"/>
      <c r="B93" s="139"/>
      <c r="C93" s="140"/>
      <c r="D93" s="150"/>
      <c r="E93" s="151"/>
      <c r="F93" s="151"/>
      <c r="G93" s="151"/>
      <c r="H93" s="151"/>
      <c r="I93" s="151"/>
      <c r="J93" s="118"/>
    </row>
    <row r="94" spans="1:11">
      <c r="A94" s="68"/>
      <c r="B94" s="32"/>
      <c r="C94" s="69" t="s">
        <v>84</v>
      </c>
      <c r="D94" s="70" t="s">
        <v>27</v>
      </c>
      <c r="E94" s="70" t="s">
        <v>352</v>
      </c>
      <c r="F94" s="70" t="s">
        <v>355</v>
      </c>
      <c r="G94" s="71" t="s">
        <v>5</v>
      </c>
      <c r="H94" s="118"/>
      <c r="I94" s="118"/>
      <c r="J94" s="118"/>
    </row>
    <row r="95" spans="1:11">
      <c r="A95" s="68"/>
      <c r="B95" s="32"/>
      <c r="C95" s="72"/>
      <c r="D95" s="70">
        <v>1</v>
      </c>
      <c r="E95" s="70">
        <v>2</v>
      </c>
      <c r="F95" s="70">
        <v>3</v>
      </c>
      <c r="G95" s="49" t="s">
        <v>345</v>
      </c>
      <c r="H95" s="118"/>
      <c r="I95" s="118"/>
      <c r="J95" s="118"/>
    </row>
    <row r="96" spans="1:11">
      <c r="A96" s="73"/>
      <c r="B96" s="74"/>
      <c r="C96" s="75" t="s">
        <v>33</v>
      </c>
      <c r="D96" s="76"/>
      <c r="E96" s="76"/>
      <c r="F96" s="76"/>
      <c r="G96" s="77"/>
      <c r="H96" s="118"/>
      <c r="I96" s="118"/>
      <c r="J96" s="118"/>
    </row>
    <row r="97" spans="1:11">
      <c r="A97" s="84"/>
      <c r="B97" s="85" t="s">
        <v>86</v>
      </c>
      <c r="C97" s="86" t="s">
        <v>87</v>
      </c>
      <c r="D97" s="88"/>
      <c r="E97" s="88"/>
      <c r="F97" s="88"/>
      <c r="G97" s="89"/>
      <c r="H97" s="118"/>
      <c r="I97" s="118"/>
      <c r="J97" s="118"/>
    </row>
    <row r="98" spans="1:11">
      <c r="A98" s="78"/>
      <c r="B98" s="113" t="s">
        <v>88</v>
      </c>
      <c r="C98" s="50" t="s">
        <v>89</v>
      </c>
      <c r="D98" s="114">
        <f>E58+E69+439000+2000+145000</f>
        <v>8333000</v>
      </c>
      <c r="E98" s="114">
        <f>7880000+45000+890000+2000+1100000+287000</f>
        <v>10204000</v>
      </c>
      <c r="F98" s="116">
        <f>E98/E110</f>
        <v>0.50092684229542705</v>
      </c>
      <c r="G98" s="116">
        <f>E98/D98</f>
        <v>1.2245289811592464</v>
      </c>
      <c r="H98" s="118"/>
      <c r="I98" s="118"/>
      <c r="J98" s="118"/>
    </row>
    <row r="99" spans="1:11">
      <c r="A99" s="78"/>
      <c r="B99" s="113" t="s">
        <v>90</v>
      </c>
      <c r="C99" s="50" t="s">
        <v>365</v>
      </c>
      <c r="D99" s="114">
        <v>140000</v>
      </c>
      <c r="E99" s="114">
        <v>150000</v>
      </c>
      <c r="F99" s="116">
        <f>E99/E110</f>
        <v>7.3636834912107077E-3</v>
      </c>
      <c r="G99" s="116">
        <f t="shared" ref="G99:G110" si="4">E99/D99</f>
        <v>1.0714285714285714</v>
      </c>
      <c r="H99" s="118"/>
      <c r="I99" s="118"/>
      <c r="J99" s="118"/>
    </row>
    <row r="100" spans="1:11">
      <c r="A100" s="78"/>
      <c r="B100" s="113" t="s">
        <v>92</v>
      </c>
      <c r="C100" s="50" t="s">
        <v>93</v>
      </c>
      <c r="D100" s="114">
        <v>100000</v>
      </c>
      <c r="E100" s="114">
        <v>50000</v>
      </c>
      <c r="F100" s="116">
        <f>E100/E110</f>
        <v>2.4545611637369026E-3</v>
      </c>
      <c r="G100" s="116">
        <f t="shared" si="4"/>
        <v>0.5</v>
      </c>
      <c r="H100" s="118"/>
      <c r="I100" s="118"/>
      <c r="J100" s="118"/>
    </row>
    <row r="101" spans="1:11">
      <c r="A101" s="78"/>
      <c r="B101" s="113" t="s">
        <v>94</v>
      </c>
      <c r="C101" s="50" t="s">
        <v>95</v>
      </c>
      <c r="D101" s="114">
        <v>6901000</v>
      </c>
      <c r="E101" s="114">
        <v>3795000</v>
      </c>
      <c r="F101" s="116">
        <f>E101/E110</f>
        <v>0.1863011923276309</v>
      </c>
      <c r="G101" s="116">
        <f t="shared" si="4"/>
        <v>0.54992030140559334</v>
      </c>
      <c r="H101" s="118"/>
      <c r="I101" s="118"/>
      <c r="J101" s="118"/>
    </row>
    <row r="102" spans="1:11">
      <c r="A102" s="78"/>
      <c r="B102" s="113" t="s">
        <v>96</v>
      </c>
      <c r="C102" s="50" t="s">
        <v>97</v>
      </c>
      <c r="D102" s="114">
        <v>175000</v>
      </c>
      <c r="E102" s="114">
        <v>200576</v>
      </c>
      <c r="F102" s="116">
        <f>E102/E110</f>
        <v>9.8465211995538583E-3</v>
      </c>
      <c r="G102" s="116">
        <f t="shared" si="4"/>
        <v>1.1461485714285715</v>
      </c>
      <c r="H102" s="118"/>
      <c r="I102" s="118"/>
      <c r="J102" s="118"/>
    </row>
    <row r="103" spans="1:11">
      <c r="A103" s="78"/>
      <c r="B103" s="113" t="s">
        <v>98</v>
      </c>
      <c r="C103" s="50" t="s">
        <v>99</v>
      </c>
      <c r="D103" s="114">
        <v>1230000</v>
      </c>
      <c r="E103" s="114">
        <v>670000</v>
      </c>
      <c r="F103" s="116">
        <f>E103/E110</f>
        <v>3.2891119594074494E-2</v>
      </c>
      <c r="G103" s="116">
        <f t="shared" si="4"/>
        <v>0.54471544715447151</v>
      </c>
      <c r="H103" s="118"/>
      <c r="I103" s="118"/>
      <c r="J103" s="118"/>
    </row>
    <row r="104" spans="1:11">
      <c r="A104" s="78"/>
      <c r="B104" s="113" t="s">
        <v>343</v>
      </c>
      <c r="C104" s="50" t="s">
        <v>344</v>
      </c>
      <c r="D104" s="114">
        <v>1018793</v>
      </c>
      <c r="E104" s="114">
        <v>785264</v>
      </c>
      <c r="F104" s="116">
        <f>E104/E110</f>
        <v>3.85495703536139E-2</v>
      </c>
      <c r="G104" s="116">
        <f t="shared" si="4"/>
        <v>0.77077875485991754</v>
      </c>
      <c r="H104" s="118"/>
      <c r="I104" s="118"/>
      <c r="J104" s="118"/>
    </row>
    <row r="105" spans="1:11">
      <c r="A105" s="78"/>
      <c r="B105" s="113" t="s">
        <v>216</v>
      </c>
      <c r="C105" s="50" t="s">
        <v>375</v>
      </c>
      <c r="D105" s="114" t="s">
        <v>340</v>
      </c>
      <c r="E105" s="114">
        <v>33400</v>
      </c>
      <c r="F105" s="116">
        <f>E105/E110</f>
        <v>1.6396468573762508E-3</v>
      </c>
      <c r="G105" s="115">
        <v>0</v>
      </c>
      <c r="H105" s="118"/>
      <c r="I105" s="118"/>
      <c r="J105" s="118"/>
    </row>
    <row r="106" spans="1:11">
      <c r="A106" s="78"/>
      <c r="B106" s="113" t="s">
        <v>362</v>
      </c>
      <c r="C106" s="50" t="s">
        <v>363</v>
      </c>
      <c r="D106" s="114" t="s">
        <v>340</v>
      </c>
      <c r="E106" s="114">
        <v>656000</v>
      </c>
      <c r="F106" s="116">
        <f>E106/E110</f>
        <v>3.2203842468228161E-2</v>
      </c>
      <c r="G106" s="115">
        <v>0</v>
      </c>
      <c r="H106" s="118"/>
      <c r="I106" s="118"/>
      <c r="J106" s="118"/>
    </row>
    <row r="107" spans="1:11">
      <c r="A107" s="78"/>
      <c r="B107" s="113" t="s">
        <v>366</v>
      </c>
      <c r="C107" s="50" t="s">
        <v>367</v>
      </c>
      <c r="D107" s="114" t="s">
        <v>340</v>
      </c>
      <c r="E107" s="114">
        <v>692000</v>
      </c>
      <c r="F107" s="116">
        <f>E107/E110</f>
        <v>3.3971126506118728E-2</v>
      </c>
      <c r="G107" s="115">
        <v>0</v>
      </c>
      <c r="H107" s="118"/>
      <c r="I107" s="118"/>
      <c r="J107" s="118"/>
    </row>
    <row r="108" spans="1:11">
      <c r="A108" s="78"/>
      <c r="B108" s="113" t="s">
        <v>38</v>
      </c>
      <c r="C108" s="50" t="s">
        <v>100</v>
      </c>
      <c r="D108" s="114">
        <v>60000</v>
      </c>
      <c r="E108" s="114">
        <v>34000</v>
      </c>
      <c r="F108" s="116">
        <f>E108/E110</f>
        <v>1.6691015913410936E-3</v>
      </c>
      <c r="G108" s="116">
        <f t="shared" si="4"/>
        <v>0.56666666666666665</v>
      </c>
      <c r="H108" s="118"/>
      <c r="I108" s="118"/>
      <c r="J108" s="118"/>
    </row>
    <row r="109" spans="1:11">
      <c r="A109" s="78"/>
      <c r="B109" s="113" t="s">
        <v>78</v>
      </c>
      <c r="C109" s="50" t="s">
        <v>101</v>
      </c>
      <c r="D109" s="114">
        <v>3100000</v>
      </c>
      <c r="E109" s="114">
        <v>3100000</v>
      </c>
      <c r="F109" s="116">
        <f>E109/E110</f>
        <v>0.15218279215168795</v>
      </c>
      <c r="G109" s="116">
        <f t="shared" si="4"/>
        <v>1</v>
      </c>
      <c r="H109" s="118"/>
      <c r="I109" s="118"/>
      <c r="J109" s="118"/>
    </row>
    <row r="110" spans="1:11">
      <c r="A110" s="78"/>
      <c r="B110" s="79"/>
      <c r="C110" s="117" t="s">
        <v>102</v>
      </c>
      <c r="D110" s="82">
        <f>D98+D99+D100+D101+D102+D103+D104+D108+D109</f>
        <v>21057793</v>
      </c>
      <c r="E110" s="82">
        <f>E98+E99+E100+E101+E102+E103+E104+E105+E106+E107+E108+E109</f>
        <v>20370240</v>
      </c>
      <c r="F110" s="343">
        <f>SUM(F98:F109)</f>
        <v>1.0000000000000002</v>
      </c>
      <c r="G110" s="116">
        <f t="shared" si="4"/>
        <v>0.96734923740583834</v>
      </c>
      <c r="H110" s="118"/>
      <c r="I110" s="118"/>
      <c r="J110" s="118"/>
      <c r="K110" s="118"/>
    </row>
    <row r="111" spans="1:1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</row>
    <row r="112" spans="1:11">
      <c r="A112" s="68"/>
      <c r="B112" s="32"/>
      <c r="C112" s="33" t="s">
        <v>103</v>
      </c>
      <c r="D112" s="69" t="s">
        <v>351</v>
      </c>
      <c r="E112" s="70" t="s">
        <v>27</v>
      </c>
      <c r="F112" s="70" t="s">
        <v>352</v>
      </c>
      <c r="G112" s="70" t="s">
        <v>29</v>
      </c>
      <c r="H112" s="70" t="s">
        <v>353</v>
      </c>
      <c r="I112" s="70" t="s">
        <v>5</v>
      </c>
      <c r="J112" s="118"/>
    </row>
    <row r="113" spans="1:10">
      <c r="A113" s="68"/>
      <c r="B113" s="32"/>
      <c r="C113" s="72"/>
      <c r="D113" s="69">
        <v>1</v>
      </c>
      <c r="E113" s="70">
        <v>2</v>
      </c>
      <c r="F113" s="70">
        <v>3</v>
      </c>
      <c r="G113" s="70">
        <v>4</v>
      </c>
      <c r="H113" s="70">
        <v>5</v>
      </c>
      <c r="I113" s="32" t="s">
        <v>85</v>
      </c>
      <c r="J113" s="118"/>
    </row>
    <row r="114" spans="1:10">
      <c r="A114" s="68"/>
      <c r="B114" s="32"/>
      <c r="C114" s="119" t="s">
        <v>104</v>
      </c>
      <c r="D114" s="120">
        <f>D116+D149</f>
        <v>16263606</v>
      </c>
      <c r="E114" s="51">
        <f>E116+E149</f>
        <v>19372793</v>
      </c>
      <c r="F114" s="51">
        <f>F116+F149</f>
        <v>19637640</v>
      </c>
      <c r="G114" s="51">
        <f>G116+G149</f>
        <v>19371250</v>
      </c>
      <c r="H114" s="51">
        <f>H116+H149</f>
        <v>19326250</v>
      </c>
      <c r="I114" s="121">
        <f>F114/E114</f>
        <v>1.0136710798489408</v>
      </c>
      <c r="J114" s="118"/>
    </row>
    <row r="115" spans="1:10">
      <c r="A115" s="84"/>
      <c r="B115" s="85" t="s">
        <v>35</v>
      </c>
      <c r="C115" s="86" t="s">
        <v>105</v>
      </c>
      <c r="D115" s="87"/>
      <c r="E115" s="122"/>
      <c r="F115" s="122"/>
      <c r="G115" s="122"/>
      <c r="H115" s="122"/>
      <c r="I115" s="89"/>
      <c r="J115" s="118"/>
    </row>
    <row r="116" spans="1:10">
      <c r="A116" s="90"/>
      <c r="B116" s="91" t="s">
        <v>13</v>
      </c>
      <c r="C116" s="92" t="s">
        <v>106</v>
      </c>
      <c r="D116" s="123">
        <f>D117+D121+D127+D130+D132+D135+D137</f>
        <v>14670361</v>
      </c>
      <c r="E116" s="124">
        <f>E117+E121+E127+E130+E132+E135+E137</f>
        <v>13145562</v>
      </c>
      <c r="F116" s="124">
        <f>F117+F121+F127+F130+F132+F135+F137</f>
        <v>14659640</v>
      </c>
      <c r="G116" s="124">
        <f>G117+G121+G127+G130+G132+G135+G137</f>
        <v>12511250</v>
      </c>
      <c r="H116" s="124">
        <f>H117+H121+H127+H130+H132+H135+H137</f>
        <v>12316250</v>
      </c>
      <c r="I116" s="95">
        <f>F116/E116</f>
        <v>1.1151778828474583</v>
      </c>
      <c r="J116" s="118"/>
    </row>
    <row r="117" spans="1:10">
      <c r="A117" s="96"/>
      <c r="B117" s="97" t="s">
        <v>90</v>
      </c>
      <c r="C117" s="98" t="s">
        <v>107</v>
      </c>
      <c r="D117" s="125">
        <f>D118+D119+D120</f>
        <v>1821932</v>
      </c>
      <c r="E117" s="126">
        <f>E118+E119+E120</f>
        <v>2365825</v>
      </c>
      <c r="F117" s="126">
        <f>F118+F119+F120</f>
        <v>2776200</v>
      </c>
      <c r="G117" s="126">
        <f>E457+E682+E696</f>
        <v>2460750</v>
      </c>
      <c r="H117" s="126">
        <f>F457+F682</f>
        <v>2327750</v>
      </c>
      <c r="I117" s="101">
        <f t="shared" ref="I117:I140" si="5">F117/E117</f>
        <v>1.1734595754123827</v>
      </c>
      <c r="J117" s="118"/>
    </row>
    <row r="118" spans="1:10">
      <c r="A118" s="102"/>
      <c r="B118" s="103" t="s">
        <v>108</v>
      </c>
      <c r="C118" s="104" t="s">
        <v>109</v>
      </c>
      <c r="D118" s="127">
        <v>1412606</v>
      </c>
      <c r="E118" s="128">
        <v>1921869</v>
      </c>
      <c r="F118" s="128">
        <f>D458+D683+D697</f>
        <v>2128000</v>
      </c>
      <c r="G118" s="128"/>
      <c r="H118" s="128"/>
      <c r="I118" s="107">
        <f t="shared" si="5"/>
        <v>1.1072554893179505</v>
      </c>
      <c r="J118" s="118"/>
    </row>
    <row r="119" spans="1:10">
      <c r="A119" s="102"/>
      <c r="B119" s="103" t="s">
        <v>111</v>
      </c>
      <c r="C119" s="104" t="s">
        <v>112</v>
      </c>
      <c r="D119" s="127">
        <v>90064</v>
      </c>
      <c r="E119" s="128">
        <v>75000</v>
      </c>
      <c r="F119" s="128">
        <f>D459+D684</f>
        <v>130000</v>
      </c>
      <c r="G119" s="128"/>
      <c r="H119" s="128"/>
      <c r="I119" s="107">
        <f t="shared" si="5"/>
        <v>1.7333333333333334</v>
      </c>
      <c r="J119" s="118"/>
    </row>
    <row r="120" spans="1:10">
      <c r="A120" s="102"/>
      <c r="B120" s="103" t="s">
        <v>113</v>
      </c>
      <c r="C120" s="104" t="s">
        <v>114</v>
      </c>
      <c r="D120" s="127">
        <v>319262</v>
      </c>
      <c r="E120" s="128">
        <v>368956</v>
      </c>
      <c r="F120" s="128">
        <f>D460+D698+D685</f>
        <v>518200</v>
      </c>
      <c r="G120" s="128"/>
      <c r="H120" s="128"/>
      <c r="I120" s="107">
        <f t="shared" si="5"/>
        <v>1.4045035180346708</v>
      </c>
      <c r="J120" s="118"/>
    </row>
    <row r="121" spans="1:10">
      <c r="A121" s="96"/>
      <c r="B121" s="97" t="s">
        <v>115</v>
      </c>
      <c r="C121" s="98" t="s">
        <v>116</v>
      </c>
      <c r="D121" s="125">
        <f>D122+D123+D124+D125+D126</f>
        <v>9702441</v>
      </c>
      <c r="E121" s="126">
        <f>E122+E123+E124+E125+E126</f>
        <v>6796337</v>
      </c>
      <c r="F121" s="126">
        <f>F122+F123+F124+F125+F126</f>
        <v>6163740</v>
      </c>
      <c r="G121" s="126">
        <f>E428+E439+E461+E481+E487+E516+E523+E531+E537+E546+E551+E557+E686+E699+E722+E765</f>
        <v>4988600</v>
      </c>
      <c r="H121" s="126">
        <f>F428+F439+F461+F481+F487+F516+F523+F531+F537+F546+F551+F686+F722+F765+F557</f>
        <v>4926600</v>
      </c>
      <c r="I121" s="101">
        <f t="shared" si="5"/>
        <v>0.90692088988524255</v>
      </c>
      <c r="J121" s="118"/>
    </row>
    <row r="122" spans="1:10">
      <c r="A122" s="102"/>
      <c r="B122" s="103" t="s">
        <v>117</v>
      </c>
      <c r="C122" s="104" t="s">
        <v>118</v>
      </c>
      <c r="D122" s="127">
        <v>32699</v>
      </c>
      <c r="E122" s="128">
        <v>77920</v>
      </c>
      <c r="F122" s="128">
        <f>D462+D687+D700</f>
        <v>131840</v>
      </c>
      <c r="G122" s="128"/>
      <c r="H122" s="128"/>
      <c r="I122" s="107">
        <f t="shared" si="5"/>
        <v>1.6919917864476386</v>
      </c>
      <c r="J122" s="118"/>
    </row>
    <row r="123" spans="1:10">
      <c r="A123" s="102"/>
      <c r="B123" s="103" t="s">
        <v>119</v>
      </c>
      <c r="C123" s="104" t="s">
        <v>120</v>
      </c>
      <c r="D123" s="127">
        <v>528965</v>
      </c>
      <c r="E123" s="128">
        <v>737600</v>
      </c>
      <c r="F123" s="128">
        <f>D463+D524+D532+D538+D688+D701+D766</f>
        <v>720000</v>
      </c>
      <c r="G123" s="128"/>
      <c r="H123" s="128"/>
      <c r="I123" s="107">
        <f t="shared" si="5"/>
        <v>0.97613882863340562</v>
      </c>
      <c r="J123" s="118"/>
    </row>
    <row r="124" spans="1:10">
      <c r="A124" s="102"/>
      <c r="B124" s="103" t="s">
        <v>121</v>
      </c>
      <c r="C124" s="104" t="s">
        <v>122</v>
      </c>
      <c r="D124" s="127">
        <v>8788287</v>
      </c>
      <c r="E124" s="128">
        <v>5614817</v>
      </c>
      <c r="F124" s="128">
        <f>D440+D464+D488+D517+D525+D533+D539+D547+D552+D558+D689+D702+D723+D767</f>
        <v>4873600</v>
      </c>
      <c r="G124" s="128"/>
      <c r="H124" s="128"/>
      <c r="I124" s="107">
        <f t="shared" si="5"/>
        <v>0.8679891081045028</v>
      </c>
      <c r="J124" s="118"/>
    </row>
    <row r="125" spans="1:10">
      <c r="A125" s="102"/>
      <c r="B125" s="103" t="s">
        <v>123</v>
      </c>
      <c r="C125" s="104" t="s">
        <v>124</v>
      </c>
      <c r="D125" s="127">
        <v>0</v>
      </c>
      <c r="E125" s="128">
        <v>0</v>
      </c>
      <c r="F125" s="128">
        <f>D465</f>
        <v>23400</v>
      </c>
      <c r="G125" s="128"/>
      <c r="H125" s="128"/>
      <c r="I125" s="107"/>
      <c r="J125" s="118"/>
    </row>
    <row r="126" spans="1:10">
      <c r="A126" s="102"/>
      <c r="B126" s="103" t="s">
        <v>125</v>
      </c>
      <c r="C126" s="104" t="s">
        <v>126</v>
      </c>
      <c r="D126" s="127">
        <v>352490</v>
      </c>
      <c r="E126" s="128">
        <v>366000</v>
      </c>
      <c r="F126" s="128">
        <f>D429+D441+D466+D553+D690+D724+D768+D482</f>
        <v>414900</v>
      </c>
      <c r="G126" s="128"/>
      <c r="H126" s="128"/>
      <c r="I126" s="107">
        <f t="shared" si="5"/>
        <v>1.1336065573770491</v>
      </c>
      <c r="J126" s="118"/>
    </row>
    <row r="127" spans="1:10">
      <c r="A127" s="131"/>
      <c r="B127" s="97" t="s">
        <v>127</v>
      </c>
      <c r="C127" s="98" t="s">
        <v>128</v>
      </c>
      <c r="D127" s="125">
        <f>D128+D129</f>
        <v>122528</v>
      </c>
      <c r="E127" s="126">
        <f>E128+E129</f>
        <v>122400</v>
      </c>
      <c r="F127" s="126">
        <f>F128+F129</f>
        <v>102400</v>
      </c>
      <c r="G127" s="126">
        <f>E475+E540+E691</f>
        <v>72400</v>
      </c>
      <c r="H127" s="126">
        <f>F475+F540+F691</f>
        <v>72400</v>
      </c>
      <c r="I127" s="101">
        <f t="shared" si="5"/>
        <v>0.83660130718954251</v>
      </c>
      <c r="J127" s="118"/>
    </row>
    <row r="128" spans="1:10">
      <c r="A128" s="102"/>
      <c r="B128" s="103" t="s">
        <v>129</v>
      </c>
      <c r="C128" s="104" t="s">
        <v>130</v>
      </c>
      <c r="D128" s="127">
        <v>98568</v>
      </c>
      <c r="E128" s="128">
        <v>100000</v>
      </c>
      <c r="F128" s="128">
        <f>D476</f>
        <v>75000</v>
      </c>
      <c r="G128" s="128"/>
      <c r="H128" s="128"/>
      <c r="I128" s="107">
        <f t="shared" si="5"/>
        <v>0.75</v>
      </c>
      <c r="J128" s="118"/>
    </row>
    <row r="129" spans="1:11">
      <c r="A129" s="102"/>
      <c r="B129" s="103" t="s">
        <v>131</v>
      </c>
      <c r="C129" s="104" t="s">
        <v>132</v>
      </c>
      <c r="D129" s="127">
        <v>23960</v>
      </c>
      <c r="E129" s="128">
        <v>22400</v>
      </c>
      <c r="F129" s="128">
        <f>D477+D541+D692</f>
        <v>27400</v>
      </c>
      <c r="G129" s="128"/>
      <c r="H129" s="128"/>
      <c r="I129" s="107">
        <f t="shared" si="5"/>
        <v>1.2232142857142858</v>
      </c>
      <c r="J129" s="118"/>
    </row>
    <row r="130" spans="1:11">
      <c r="A130" s="96"/>
      <c r="B130" s="132">
        <v>35</v>
      </c>
      <c r="C130" s="96" t="s">
        <v>133</v>
      </c>
      <c r="D130" s="126">
        <f>D131</f>
        <v>43653</v>
      </c>
      <c r="E130" s="126">
        <f>E131</f>
        <v>35000</v>
      </c>
      <c r="F130" s="126">
        <f>F131</f>
        <v>40000</v>
      </c>
      <c r="G130" s="126">
        <f>E518</f>
        <v>40000</v>
      </c>
      <c r="H130" s="126">
        <f>F518</f>
        <v>40000</v>
      </c>
      <c r="I130" s="101">
        <f t="shared" si="5"/>
        <v>1.1428571428571428</v>
      </c>
      <c r="J130" s="118"/>
    </row>
    <row r="131" spans="1:11">
      <c r="A131" s="102"/>
      <c r="B131" s="103" t="s">
        <v>134</v>
      </c>
      <c r="C131" s="104" t="s">
        <v>135</v>
      </c>
      <c r="D131" s="127">
        <v>43653</v>
      </c>
      <c r="E131" s="128">
        <v>35000</v>
      </c>
      <c r="F131" s="128">
        <f>D519</f>
        <v>40000</v>
      </c>
      <c r="G131" s="128"/>
      <c r="H131" s="128"/>
      <c r="I131" s="107">
        <f t="shared" si="5"/>
        <v>1.1428571428571428</v>
      </c>
      <c r="J131" s="118"/>
    </row>
    <row r="132" spans="1:11">
      <c r="A132" s="96"/>
      <c r="B132" s="97" t="s">
        <v>136</v>
      </c>
      <c r="C132" s="98" t="s">
        <v>97</v>
      </c>
      <c r="D132" s="125">
        <f>D133+D134</f>
        <v>154751</v>
      </c>
      <c r="E132" s="126">
        <f>E133+E134</f>
        <v>156000</v>
      </c>
      <c r="F132" s="126">
        <f>F133+F134</f>
        <v>1434000</v>
      </c>
      <c r="G132" s="126">
        <f>E498+E710</f>
        <v>1070000</v>
      </c>
      <c r="H132" s="126">
        <f>F498+F710</f>
        <v>1070000</v>
      </c>
      <c r="I132" s="101">
        <f t="shared" si="5"/>
        <v>9.1923076923076916</v>
      </c>
      <c r="J132" s="118"/>
    </row>
    <row r="133" spans="1:11">
      <c r="A133" s="102"/>
      <c r="B133" s="103" t="s">
        <v>137</v>
      </c>
      <c r="C133" s="104" t="s">
        <v>138</v>
      </c>
      <c r="D133" s="127">
        <v>50435</v>
      </c>
      <c r="E133" s="128">
        <v>60000</v>
      </c>
      <c r="F133" s="128">
        <f>D499</f>
        <v>1324000</v>
      </c>
      <c r="G133" s="128"/>
      <c r="H133" s="128"/>
      <c r="I133" s="107">
        <f t="shared" si="5"/>
        <v>22.066666666666666</v>
      </c>
      <c r="J133" s="118"/>
    </row>
    <row r="134" spans="1:11">
      <c r="A134" s="102"/>
      <c r="B134" s="103" t="s">
        <v>139</v>
      </c>
      <c r="C134" s="104" t="s">
        <v>140</v>
      </c>
      <c r="D134" s="127">
        <v>104316</v>
      </c>
      <c r="E134" s="128">
        <v>96000</v>
      </c>
      <c r="F134" s="128">
        <f>D711</f>
        <v>110000</v>
      </c>
      <c r="G134" s="128"/>
      <c r="H134" s="128"/>
      <c r="I134" s="107">
        <f t="shared" si="5"/>
        <v>1.1458333333333333</v>
      </c>
      <c r="J134" s="118"/>
    </row>
    <row r="135" spans="1:11">
      <c r="A135" s="131"/>
      <c r="B135" s="97" t="s">
        <v>141</v>
      </c>
      <c r="C135" s="143" t="s">
        <v>142</v>
      </c>
      <c r="D135" s="144">
        <f>D136</f>
        <v>1097554</v>
      </c>
      <c r="E135" s="126">
        <f>E136</f>
        <v>1425000</v>
      </c>
      <c r="F135" s="126">
        <f>F136</f>
        <v>1640000</v>
      </c>
      <c r="G135" s="126">
        <f>E749</f>
        <v>1600000</v>
      </c>
      <c r="H135" s="126">
        <f>F749</f>
        <v>1600000</v>
      </c>
      <c r="I135" s="101">
        <f t="shared" si="5"/>
        <v>1.1508771929824562</v>
      </c>
      <c r="J135" s="118"/>
    </row>
    <row r="136" spans="1:11">
      <c r="A136" s="102"/>
      <c r="B136" s="103" t="s">
        <v>143</v>
      </c>
      <c r="C136" s="104" t="s">
        <v>144</v>
      </c>
      <c r="D136" s="127">
        <v>1097554</v>
      </c>
      <c r="E136" s="128">
        <v>1425000</v>
      </c>
      <c r="F136" s="128">
        <f>D750</f>
        <v>1640000</v>
      </c>
      <c r="G136" s="128"/>
      <c r="H136" s="128"/>
      <c r="I136" s="107">
        <f t="shared" si="5"/>
        <v>1.1508771929824562</v>
      </c>
      <c r="J136" s="118"/>
    </row>
    <row r="137" spans="1:11">
      <c r="A137" s="131"/>
      <c r="B137" s="97" t="s">
        <v>145</v>
      </c>
      <c r="C137" s="98" t="s">
        <v>146</v>
      </c>
      <c r="D137" s="125">
        <f>D138+D139+D140</f>
        <v>1727502</v>
      </c>
      <c r="E137" s="126">
        <f>E138+E139+E140</f>
        <v>2245000</v>
      </c>
      <c r="F137" s="126">
        <f>F138+F139+F140</f>
        <v>2503300</v>
      </c>
      <c r="G137" s="126">
        <f>E433+E442+E500+E526+E563+E728+E754+E772+E738</f>
        <v>2279500</v>
      </c>
      <c r="H137" s="126">
        <f>F433+F442+F500+F526+F563+F728+F738+F754+F772</f>
        <v>2279500</v>
      </c>
      <c r="I137" s="101">
        <f t="shared" si="5"/>
        <v>1.1150556792873052</v>
      </c>
      <c r="J137" s="118"/>
    </row>
    <row r="138" spans="1:11">
      <c r="A138" s="102"/>
      <c r="B138" s="103" t="s">
        <v>147</v>
      </c>
      <c r="C138" s="104" t="s">
        <v>148</v>
      </c>
      <c r="D138" s="127">
        <v>899975</v>
      </c>
      <c r="E138" s="128">
        <v>1095000</v>
      </c>
      <c r="F138" s="128">
        <f>D434+D443+D501+D527+D729+D739+D755+D773</f>
        <v>1633300</v>
      </c>
      <c r="G138" s="128"/>
      <c r="H138" s="128"/>
      <c r="I138" s="107">
        <f t="shared" si="5"/>
        <v>1.4915981735159818</v>
      </c>
      <c r="J138" s="118"/>
    </row>
    <row r="139" spans="1:11">
      <c r="A139" s="102"/>
      <c r="B139" s="103" t="s">
        <v>149</v>
      </c>
      <c r="C139" s="104" t="s">
        <v>150</v>
      </c>
      <c r="D139" s="127">
        <v>61433</v>
      </c>
      <c r="E139" s="128">
        <v>0</v>
      </c>
      <c r="F139" s="128">
        <v>0</v>
      </c>
      <c r="G139" s="128"/>
      <c r="H139" s="128"/>
      <c r="I139" s="107"/>
      <c r="J139" s="118"/>
    </row>
    <row r="140" spans="1:11">
      <c r="A140" s="102"/>
      <c r="B140" s="103" t="s">
        <v>151</v>
      </c>
      <c r="C140" s="104" t="s">
        <v>99</v>
      </c>
      <c r="D140" s="127">
        <v>766094</v>
      </c>
      <c r="E140" s="128">
        <v>1150000</v>
      </c>
      <c r="F140" s="128">
        <f>D564</f>
        <v>870000</v>
      </c>
      <c r="G140" s="128"/>
      <c r="H140" s="128"/>
      <c r="I140" s="107">
        <f t="shared" si="5"/>
        <v>0.75652173913043474</v>
      </c>
      <c r="J140" s="118"/>
      <c r="K140" s="118"/>
    </row>
    <row r="141" spans="1:11">
      <c r="A141" s="133"/>
      <c r="B141" s="134"/>
      <c r="C141" s="135"/>
      <c r="D141" s="136"/>
      <c r="E141" s="137"/>
      <c r="F141" s="137"/>
      <c r="G141" s="137"/>
      <c r="H141" s="153"/>
      <c r="I141" s="153"/>
      <c r="J141" s="118"/>
      <c r="K141" s="118"/>
    </row>
    <row r="142" spans="1:11">
      <c r="A142" s="138"/>
      <c r="B142" s="139"/>
      <c r="C142" s="140"/>
      <c r="D142" s="141"/>
      <c r="E142" s="142"/>
      <c r="F142" s="142"/>
      <c r="G142" s="142"/>
      <c r="H142" s="152"/>
      <c r="I142" s="152"/>
      <c r="J142" s="118"/>
      <c r="K142" s="118"/>
    </row>
    <row r="143" spans="1:11">
      <c r="A143" s="138"/>
      <c r="B143" s="139"/>
      <c r="C143" s="140"/>
      <c r="D143" s="141"/>
      <c r="E143" s="142"/>
      <c r="F143" s="142"/>
      <c r="G143" s="142"/>
      <c r="H143" s="152"/>
      <c r="I143" s="152"/>
      <c r="J143" s="118"/>
      <c r="K143" s="118"/>
    </row>
    <row r="144" spans="1:11">
      <c r="A144" s="138"/>
      <c r="B144" s="139"/>
      <c r="C144" s="140"/>
      <c r="D144" s="141"/>
      <c r="E144" s="142"/>
      <c r="F144" s="142"/>
      <c r="G144" s="142"/>
      <c r="H144" s="152"/>
      <c r="I144" s="152"/>
      <c r="J144" s="118"/>
    </row>
    <row r="145" spans="1:11">
      <c r="A145" s="68"/>
      <c r="B145" s="32"/>
      <c r="C145" s="33" t="s">
        <v>103</v>
      </c>
      <c r="D145" s="69" t="s">
        <v>351</v>
      </c>
      <c r="E145" s="70" t="s">
        <v>27</v>
      </c>
      <c r="F145" s="70" t="s">
        <v>352</v>
      </c>
      <c r="G145" s="70" t="s">
        <v>28</v>
      </c>
      <c r="H145" s="70" t="s">
        <v>29</v>
      </c>
      <c r="I145" s="70" t="s">
        <v>5</v>
      </c>
      <c r="J145" s="118"/>
    </row>
    <row r="146" spans="1:11">
      <c r="A146" s="68"/>
      <c r="B146" s="32"/>
      <c r="C146" s="72"/>
      <c r="D146" s="69">
        <v>1</v>
      </c>
      <c r="E146" s="70">
        <v>2</v>
      </c>
      <c r="F146" s="70">
        <v>3</v>
      </c>
      <c r="G146" s="70">
        <v>4</v>
      </c>
      <c r="H146" s="70">
        <v>5</v>
      </c>
      <c r="I146" s="32" t="s">
        <v>85</v>
      </c>
      <c r="J146" s="118"/>
    </row>
    <row r="147" spans="1:11">
      <c r="A147" s="68"/>
      <c r="B147" s="32"/>
      <c r="C147" s="119" t="s">
        <v>104</v>
      </c>
      <c r="D147" s="120"/>
      <c r="E147" s="51"/>
      <c r="F147" s="51"/>
      <c r="G147" s="51"/>
      <c r="H147" s="51"/>
      <c r="I147" s="121"/>
      <c r="J147" s="118"/>
    </row>
    <row r="148" spans="1:11">
      <c r="A148" s="84"/>
      <c r="B148" s="85" t="s">
        <v>35</v>
      </c>
      <c r="C148" s="86" t="s">
        <v>105</v>
      </c>
      <c r="D148" s="87"/>
      <c r="E148" s="122"/>
      <c r="F148" s="122"/>
      <c r="G148" s="122"/>
      <c r="H148" s="122"/>
      <c r="I148" s="89"/>
      <c r="J148" s="118"/>
    </row>
    <row r="149" spans="1:11">
      <c r="A149" s="149"/>
      <c r="B149" s="91" t="s">
        <v>15</v>
      </c>
      <c r="C149" s="92" t="s">
        <v>152</v>
      </c>
      <c r="D149" s="123">
        <f>D150+D153+D158</f>
        <v>1593245</v>
      </c>
      <c r="E149" s="124">
        <f>E150+E153+E158</f>
        <v>6227231</v>
      </c>
      <c r="F149" s="124">
        <f>F150+F153+F158</f>
        <v>4978000</v>
      </c>
      <c r="G149" s="124">
        <f>G150+G153+G158</f>
        <v>6860000</v>
      </c>
      <c r="H149" s="124">
        <f>H150+H153+H158</f>
        <v>7010000</v>
      </c>
      <c r="I149" s="95">
        <f>F149/E149</f>
        <v>0.79939221782522596</v>
      </c>
      <c r="J149" s="118"/>
    </row>
    <row r="150" spans="1:11">
      <c r="A150" s="131"/>
      <c r="B150" s="97" t="s">
        <v>92</v>
      </c>
      <c r="C150" s="98" t="s">
        <v>153</v>
      </c>
      <c r="D150" s="125">
        <f>D151+D152</f>
        <v>0</v>
      </c>
      <c r="E150" s="126">
        <f>E151</f>
        <v>850000</v>
      </c>
      <c r="F150" s="126">
        <f>F151+F152</f>
        <v>210000</v>
      </c>
      <c r="G150" s="126">
        <f>E568+E573</f>
        <v>400000</v>
      </c>
      <c r="H150" s="126">
        <f>F568+F573</f>
        <v>300000</v>
      </c>
      <c r="I150" s="101">
        <f t="shared" ref="I150:I159" si="6">F150/E150</f>
        <v>0.24705882352941178</v>
      </c>
      <c r="J150" s="118"/>
    </row>
    <row r="151" spans="1:11">
      <c r="A151" s="102"/>
      <c r="B151" s="103" t="s">
        <v>154</v>
      </c>
      <c r="C151" s="104" t="s">
        <v>153</v>
      </c>
      <c r="D151" s="127">
        <v>0</v>
      </c>
      <c r="E151" s="128">
        <v>850000</v>
      </c>
      <c r="F151" s="128">
        <f>D569+D574</f>
        <v>210000</v>
      </c>
      <c r="G151" s="128"/>
      <c r="H151" s="128"/>
      <c r="I151" s="107">
        <f t="shared" si="6"/>
        <v>0.24705882352941178</v>
      </c>
      <c r="J151" s="118"/>
    </row>
    <row r="152" spans="1:11">
      <c r="A152" s="102"/>
      <c r="B152" s="103" t="s">
        <v>155</v>
      </c>
      <c r="C152" s="104" t="s">
        <v>156</v>
      </c>
      <c r="D152" s="127">
        <v>0</v>
      </c>
      <c r="E152" s="128">
        <v>0</v>
      </c>
      <c r="F152" s="128">
        <v>0</v>
      </c>
      <c r="G152" s="128"/>
      <c r="H152" s="128"/>
      <c r="I152" s="107"/>
      <c r="J152" s="118"/>
    </row>
    <row r="153" spans="1:11">
      <c r="A153" s="131"/>
      <c r="B153" s="97" t="s">
        <v>94</v>
      </c>
      <c r="C153" s="98" t="s">
        <v>157</v>
      </c>
      <c r="D153" s="125">
        <f>D154+D155+D156+D157</f>
        <v>1039398</v>
      </c>
      <c r="E153" s="126">
        <f>E154+E155+E156</f>
        <v>4057231</v>
      </c>
      <c r="F153" s="126">
        <f>F154+F155+F156+F157</f>
        <v>3688000</v>
      </c>
      <c r="G153" s="126">
        <f>E470+E578+E583+E588+E593+E598+E603+E608+E613+E653+E668</f>
        <v>5430000</v>
      </c>
      <c r="H153" s="126">
        <f>F470+F578+F583+F588+F593+F598+F603+F608+F613+F653</f>
        <v>6530000</v>
      </c>
      <c r="I153" s="101">
        <f t="shared" si="6"/>
        <v>0.90899433628501802</v>
      </c>
      <c r="J153" s="118"/>
    </row>
    <row r="154" spans="1:11">
      <c r="A154" s="102"/>
      <c r="B154" s="103" t="s">
        <v>158</v>
      </c>
      <c r="C154" s="104" t="s">
        <v>159</v>
      </c>
      <c r="D154" s="127">
        <v>822667</v>
      </c>
      <c r="E154" s="128">
        <v>3110000</v>
      </c>
      <c r="F154" s="128">
        <f>D579+D584+D589+D594+D599+D604+D609+D654+D669</f>
        <v>3030000</v>
      </c>
      <c r="G154" s="128"/>
      <c r="H154" s="128"/>
      <c r="I154" s="107">
        <f t="shared" si="6"/>
        <v>0.97427652733118975</v>
      </c>
      <c r="J154" s="118"/>
    </row>
    <row r="155" spans="1:11">
      <c r="A155" s="102"/>
      <c r="B155" s="103" t="s">
        <v>160</v>
      </c>
      <c r="C155" s="104" t="s">
        <v>161</v>
      </c>
      <c r="D155" s="127">
        <v>41931</v>
      </c>
      <c r="E155" s="128">
        <v>197231</v>
      </c>
      <c r="F155" s="128">
        <f>D471+D705</f>
        <v>58000</v>
      </c>
      <c r="G155" s="128"/>
      <c r="H155" s="128"/>
      <c r="I155" s="107">
        <f t="shared" si="6"/>
        <v>0.29407141879319176</v>
      </c>
      <c r="J155" s="118"/>
    </row>
    <row r="156" spans="1:11">
      <c r="A156" s="102"/>
      <c r="B156" s="103" t="s">
        <v>162</v>
      </c>
      <c r="C156" s="104" t="s">
        <v>163</v>
      </c>
      <c r="D156" s="127">
        <v>137000</v>
      </c>
      <c r="E156" s="128">
        <v>750000</v>
      </c>
      <c r="F156" s="128">
        <f>D614+D619</f>
        <v>600000</v>
      </c>
      <c r="G156" s="128"/>
      <c r="H156" s="128"/>
      <c r="I156" s="107">
        <f t="shared" si="6"/>
        <v>0.8</v>
      </c>
      <c r="J156" s="118"/>
    </row>
    <row r="157" spans="1:11">
      <c r="A157" s="102"/>
      <c r="B157" s="103" t="s">
        <v>164</v>
      </c>
      <c r="C157" s="104" t="s">
        <v>83</v>
      </c>
      <c r="D157" s="127">
        <v>37800</v>
      </c>
      <c r="E157" s="128">
        <v>0</v>
      </c>
      <c r="F157" s="128">
        <v>0</v>
      </c>
      <c r="G157" s="128"/>
      <c r="H157" s="128"/>
      <c r="I157" s="107"/>
      <c r="J157" s="118"/>
    </row>
    <row r="158" spans="1:11">
      <c r="A158" s="131"/>
      <c r="B158" s="97" t="s">
        <v>165</v>
      </c>
      <c r="C158" s="98" t="s">
        <v>166</v>
      </c>
      <c r="D158" s="125">
        <f>D159</f>
        <v>553847</v>
      </c>
      <c r="E158" s="126">
        <f>E159</f>
        <v>1320000</v>
      </c>
      <c r="F158" s="126">
        <f>F159</f>
        <v>1080000</v>
      </c>
      <c r="G158" s="126">
        <f>E663+E658+E648+E643+E638+E633+E628+E623</f>
        <v>1030000</v>
      </c>
      <c r="H158" s="126">
        <f>F623+F628+F633+F638+F643+F648+F658</f>
        <v>180000</v>
      </c>
      <c r="I158" s="101">
        <f t="shared" si="6"/>
        <v>0.81818181818181823</v>
      </c>
      <c r="J158" s="118"/>
    </row>
    <row r="159" spans="1:11">
      <c r="A159" s="102"/>
      <c r="B159" s="103" t="s">
        <v>167</v>
      </c>
      <c r="C159" s="104" t="s">
        <v>168</v>
      </c>
      <c r="D159" s="127">
        <v>553847</v>
      </c>
      <c r="E159" s="128">
        <v>1320000</v>
      </c>
      <c r="F159" s="128">
        <f>D624+D629+D634+D639+D644+D649+D659+D664</f>
        <v>1080000</v>
      </c>
      <c r="G159" s="128"/>
      <c r="H159" s="128"/>
      <c r="I159" s="107">
        <f t="shared" si="6"/>
        <v>0.81818181818181823</v>
      </c>
      <c r="J159" s="118"/>
      <c r="K159" s="118"/>
    </row>
    <row r="160" spans="1:11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</row>
    <row r="161" spans="1:10">
      <c r="A161" s="68"/>
      <c r="B161" s="32"/>
      <c r="C161" s="69" t="s">
        <v>169</v>
      </c>
      <c r="D161" s="70" t="s">
        <v>27</v>
      </c>
      <c r="E161" s="70" t="s">
        <v>352</v>
      </c>
      <c r="F161" s="70" t="s">
        <v>355</v>
      </c>
      <c r="G161" s="71" t="s">
        <v>5</v>
      </c>
      <c r="H161" s="118"/>
      <c r="I161" s="118"/>
      <c r="J161" s="118"/>
    </row>
    <row r="162" spans="1:10">
      <c r="A162" s="68"/>
      <c r="B162" s="32"/>
      <c r="C162" s="72"/>
      <c r="D162" s="70">
        <v>1</v>
      </c>
      <c r="E162" s="70">
        <v>2</v>
      </c>
      <c r="F162" s="70">
        <v>3</v>
      </c>
      <c r="G162" s="49" t="s">
        <v>345</v>
      </c>
      <c r="H162" s="118"/>
      <c r="I162" s="118"/>
      <c r="J162" s="118"/>
    </row>
    <row r="163" spans="1:10">
      <c r="A163" s="73"/>
      <c r="B163" s="74"/>
      <c r="C163" s="75" t="s">
        <v>33</v>
      </c>
      <c r="D163" s="76"/>
      <c r="E163" s="76"/>
      <c r="F163" s="76"/>
      <c r="G163" s="77"/>
      <c r="H163" s="118"/>
      <c r="I163" s="118"/>
      <c r="J163" s="118"/>
    </row>
    <row r="164" spans="1:10">
      <c r="A164" s="84"/>
      <c r="B164" s="85" t="s">
        <v>86</v>
      </c>
      <c r="C164" s="86" t="s">
        <v>87</v>
      </c>
      <c r="D164" s="88"/>
      <c r="E164" s="88"/>
      <c r="F164" s="88"/>
      <c r="G164" s="89"/>
      <c r="H164" s="118"/>
      <c r="I164" s="118"/>
      <c r="J164" s="118"/>
    </row>
    <row r="165" spans="1:10">
      <c r="A165" s="78"/>
      <c r="B165" s="113" t="s">
        <v>88</v>
      </c>
      <c r="C165" s="50" t="s">
        <v>89</v>
      </c>
      <c r="D165" s="114">
        <v>7840285</v>
      </c>
      <c r="E165" s="114">
        <v>9471400</v>
      </c>
      <c r="F165" s="116">
        <f>E165/E177</f>
        <v>0.48230846476460509</v>
      </c>
      <c r="G165" s="116">
        <f>E165/D165</f>
        <v>1.2080428198719817</v>
      </c>
      <c r="H165" s="118"/>
      <c r="I165" s="118"/>
      <c r="J165" s="118"/>
    </row>
    <row r="166" spans="1:10">
      <c r="A166" s="78"/>
      <c r="B166" s="113" t="s">
        <v>90</v>
      </c>
      <c r="C166" s="50" t="s">
        <v>91</v>
      </c>
      <c r="D166" s="114">
        <v>140000</v>
      </c>
      <c r="E166" s="114">
        <v>150000</v>
      </c>
      <c r="F166" s="116">
        <f>E166/E177</f>
        <v>7.6383923933833189E-3</v>
      </c>
      <c r="G166" s="116">
        <f t="shared" ref="G166:G177" si="7">E166/D166</f>
        <v>1.0714285714285714</v>
      </c>
      <c r="H166" s="118"/>
      <c r="I166" s="118"/>
      <c r="J166" s="118"/>
    </row>
    <row r="167" spans="1:10">
      <c r="A167" s="78"/>
      <c r="B167" s="113" t="s">
        <v>92</v>
      </c>
      <c r="C167" s="50" t="s">
        <v>93</v>
      </c>
      <c r="D167" s="114">
        <v>100000</v>
      </c>
      <c r="E167" s="114">
        <v>50000</v>
      </c>
      <c r="F167" s="116">
        <f>E167/E177</f>
        <v>2.5461307977944396E-3</v>
      </c>
      <c r="G167" s="116">
        <f t="shared" si="7"/>
        <v>0.5</v>
      </c>
      <c r="H167" s="118"/>
      <c r="I167" s="118"/>
      <c r="J167" s="118"/>
    </row>
    <row r="168" spans="1:10">
      <c r="A168" s="78"/>
      <c r="B168" s="113" t="s">
        <v>94</v>
      </c>
      <c r="C168" s="50" t="s">
        <v>95</v>
      </c>
      <c r="D168" s="114">
        <v>6901000</v>
      </c>
      <c r="E168" s="114">
        <v>3795000</v>
      </c>
      <c r="F168" s="116">
        <f>E168/E177</f>
        <v>0.19325132755259797</v>
      </c>
      <c r="G168" s="116">
        <f t="shared" si="7"/>
        <v>0.54992030140559334</v>
      </c>
      <c r="H168" s="118"/>
      <c r="I168" s="118"/>
      <c r="J168" s="118"/>
    </row>
    <row r="169" spans="1:10">
      <c r="A169" s="78"/>
      <c r="B169" s="113" t="s">
        <v>96</v>
      </c>
      <c r="C169" s="50" t="s">
        <v>97</v>
      </c>
      <c r="D169" s="114">
        <v>175000</v>
      </c>
      <c r="E169" s="114">
        <v>200576</v>
      </c>
      <c r="F169" s="116">
        <f>E169/E177</f>
        <v>1.021385461796835E-2</v>
      </c>
      <c r="G169" s="116">
        <f t="shared" si="7"/>
        <v>1.1461485714285715</v>
      </c>
      <c r="H169" s="118"/>
      <c r="I169" s="118"/>
      <c r="J169" s="118"/>
    </row>
    <row r="170" spans="1:10">
      <c r="A170" s="78"/>
      <c r="B170" s="113" t="s">
        <v>98</v>
      </c>
      <c r="C170" s="50" t="s">
        <v>99</v>
      </c>
      <c r="D170" s="114">
        <v>1230000</v>
      </c>
      <c r="E170" s="114">
        <v>670000</v>
      </c>
      <c r="F170" s="116">
        <f>E170/E177</f>
        <v>3.4118152690445491E-2</v>
      </c>
      <c r="G170" s="116">
        <f t="shared" si="7"/>
        <v>0.54471544715447151</v>
      </c>
      <c r="H170" s="118"/>
      <c r="I170" s="118"/>
      <c r="J170" s="118"/>
    </row>
    <row r="171" spans="1:10">
      <c r="A171" s="78"/>
      <c r="B171" s="113" t="s">
        <v>343</v>
      </c>
      <c r="C171" s="50" t="s">
        <v>344</v>
      </c>
      <c r="D171" s="114">
        <v>1018793</v>
      </c>
      <c r="E171" s="114">
        <v>785264</v>
      </c>
      <c r="F171" s="116">
        <f>E171/E177</f>
        <v>3.9987697095985056E-2</v>
      </c>
      <c r="G171" s="116">
        <f t="shared" si="7"/>
        <v>0.77077875485991754</v>
      </c>
      <c r="H171" s="118"/>
      <c r="I171" s="118"/>
      <c r="J171" s="118"/>
    </row>
    <row r="172" spans="1:10">
      <c r="A172" s="78"/>
      <c r="B172" s="113" t="s">
        <v>216</v>
      </c>
      <c r="C172" s="50" t="s">
        <v>375</v>
      </c>
      <c r="D172" s="114">
        <v>0</v>
      </c>
      <c r="E172" s="114">
        <v>33400</v>
      </c>
      <c r="F172" s="116">
        <f>E172/E177</f>
        <v>1.7008153729266857E-3</v>
      </c>
      <c r="G172" s="116"/>
      <c r="H172" s="118"/>
      <c r="I172" s="118"/>
      <c r="J172" s="118"/>
    </row>
    <row r="173" spans="1:10">
      <c r="A173" s="78"/>
      <c r="B173" s="113" t="s">
        <v>362</v>
      </c>
      <c r="C173" s="50" t="s">
        <v>363</v>
      </c>
      <c r="D173" s="114">
        <v>0</v>
      </c>
      <c r="E173" s="114">
        <v>656000</v>
      </c>
      <c r="F173" s="116">
        <f>E173/E177</f>
        <v>3.3405236067063047E-2</v>
      </c>
      <c r="G173" s="116"/>
      <c r="H173" s="118"/>
      <c r="I173" s="118"/>
      <c r="J173" s="118"/>
    </row>
    <row r="174" spans="1:10">
      <c r="A174" s="78"/>
      <c r="B174" s="113" t="s">
        <v>366</v>
      </c>
      <c r="C174" s="50" t="s">
        <v>367</v>
      </c>
      <c r="D174" s="114">
        <v>0</v>
      </c>
      <c r="E174" s="114">
        <v>692000</v>
      </c>
      <c r="F174" s="116">
        <f>E174/E177</f>
        <v>3.5238450241475046E-2</v>
      </c>
      <c r="G174" s="116"/>
      <c r="H174" s="118"/>
      <c r="I174" s="118"/>
      <c r="J174" s="118"/>
    </row>
    <row r="175" spans="1:10">
      <c r="A175" s="78"/>
      <c r="B175" s="113" t="s">
        <v>38</v>
      </c>
      <c r="C175" s="50" t="s">
        <v>100</v>
      </c>
      <c r="D175" s="114">
        <v>60000</v>
      </c>
      <c r="E175" s="114">
        <v>34000</v>
      </c>
      <c r="F175" s="116">
        <f>E175/E177</f>
        <v>1.731368942500219E-3</v>
      </c>
      <c r="G175" s="116">
        <f t="shared" si="7"/>
        <v>0.56666666666666665</v>
      </c>
      <c r="H175" s="118"/>
      <c r="I175" s="118"/>
      <c r="J175" s="118"/>
    </row>
    <row r="176" spans="1:10">
      <c r="A176" s="78"/>
      <c r="B176" s="113" t="s">
        <v>78</v>
      </c>
      <c r="C176" s="50" t="s">
        <v>101</v>
      </c>
      <c r="D176" s="114">
        <v>1907715</v>
      </c>
      <c r="E176" s="114">
        <v>3100000</v>
      </c>
      <c r="F176" s="116">
        <f>E176/E177</f>
        <v>0.15786010946325527</v>
      </c>
      <c r="G176" s="116">
        <f t="shared" si="7"/>
        <v>1.6249806705928296</v>
      </c>
      <c r="H176" s="118"/>
      <c r="I176" s="118"/>
      <c r="J176" s="118"/>
    </row>
    <row r="177" spans="1:11">
      <c r="A177" s="78"/>
      <c r="B177" s="79"/>
      <c r="C177" s="117" t="s">
        <v>102</v>
      </c>
      <c r="D177" s="82">
        <f>SUM(D165:D176)</f>
        <v>19372793</v>
      </c>
      <c r="E177" s="82">
        <f>E165+E166+E167+E168+E169+E170+E171+E172+E173+E174+E175+E176</f>
        <v>19637640</v>
      </c>
      <c r="F177" s="343">
        <f>SUM(F165:F176)</f>
        <v>0.99999999999999989</v>
      </c>
      <c r="G177" s="116">
        <f t="shared" si="7"/>
        <v>1.0136710798489408</v>
      </c>
      <c r="H177" s="118"/>
      <c r="I177" s="118"/>
      <c r="J177" s="118"/>
      <c r="K177" s="118"/>
    </row>
    <row r="178" spans="1:11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1:11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1:11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1:11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1:11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1:11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1:11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1:11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1:11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1:11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1:11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1:11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1:11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1:11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1:11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1:11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1:11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1:11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1:11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1:11">
      <c r="A197" s="159"/>
      <c r="B197" s="160"/>
      <c r="C197" s="161" t="s">
        <v>170</v>
      </c>
      <c r="D197" s="162" t="s">
        <v>27</v>
      </c>
      <c r="E197" s="162" t="s">
        <v>352</v>
      </c>
      <c r="F197" s="162" t="s">
        <v>355</v>
      </c>
      <c r="G197" s="163" t="s">
        <v>5</v>
      </c>
      <c r="H197" s="118"/>
      <c r="I197" s="118"/>
      <c r="J197" s="118"/>
    </row>
    <row r="198" spans="1:11">
      <c r="A198" s="159"/>
      <c r="B198" s="160"/>
      <c r="C198" s="164"/>
      <c r="D198" s="162">
        <v>1</v>
      </c>
      <c r="E198" s="162">
        <v>2</v>
      </c>
      <c r="F198" s="162">
        <v>3</v>
      </c>
      <c r="G198" s="165" t="s">
        <v>345</v>
      </c>
      <c r="H198" s="118"/>
      <c r="I198" s="118"/>
      <c r="J198" s="118"/>
    </row>
    <row r="199" spans="1:11">
      <c r="A199" s="154"/>
      <c r="B199" s="155"/>
      <c r="C199" s="303" t="s">
        <v>33</v>
      </c>
      <c r="D199" s="155"/>
      <c r="E199" s="155"/>
      <c r="F199" s="155"/>
      <c r="G199" s="156"/>
      <c r="H199" s="118"/>
      <c r="I199" s="118"/>
      <c r="J199" s="118"/>
    </row>
    <row r="200" spans="1:11">
      <c r="A200" s="304" t="s">
        <v>171</v>
      </c>
      <c r="B200" s="305" t="s">
        <v>35</v>
      </c>
      <c r="C200" s="305" t="s">
        <v>172</v>
      </c>
      <c r="D200" s="305"/>
      <c r="E200" s="305"/>
      <c r="F200" s="305"/>
      <c r="G200" s="306"/>
      <c r="H200" s="118"/>
      <c r="I200" s="118"/>
      <c r="J200" s="118"/>
    </row>
    <row r="201" spans="1:11">
      <c r="A201" s="307"/>
      <c r="B201" s="308"/>
      <c r="C201" s="308"/>
      <c r="D201" s="309"/>
      <c r="E201" s="309"/>
      <c r="F201" s="309"/>
      <c r="G201" s="310"/>
      <c r="H201" s="118"/>
      <c r="I201" s="118"/>
      <c r="J201" s="118"/>
    </row>
    <row r="202" spans="1:11">
      <c r="A202" s="311" t="s">
        <v>173</v>
      </c>
      <c r="B202" s="312"/>
      <c r="C202" s="312"/>
      <c r="D202" s="313">
        <f>D203</f>
        <v>2685000</v>
      </c>
      <c r="E202" s="313">
        <f>E203</f>
        <v>3017300</v>
      </c>
      <c r="F202" s="356">
        <f>E202/E281</f>
        <v>0.15364880912370327</v>
      </c>
      <c r="G202" s="217">
        <f>E202/D202</f>
        <v>1.1237616387337057</v>
      </c>
      <c r="H202" s="118"/>
      <c r="I202" s="118"/>
      <c r="J202" s="118"/>
    </row>
    <row r="203" spans="1:11">
      <c r="A203" s="311" t="s">
        <v>174</v>
      </c>
      <c r="B203" s="312"/>
      <c r="C203" s="312"/>
      <c r="D203" s="313">
        <f>D204+D205+D206+D207+D208+D209</f>
        <v>2685000</v>
      </c>
      <c r="E203" s="313">
        <f>E204+E205+E206+E207+E208+E209</f>
        <v>3017300</v>
      </c>
      <c r="F203" s="323"/>
      <c r="G203" s="217">
        <f t="shared" ref="G203:G239" si="8">E203/D203</f>
        <v>1.1237616387337057</v>
      </c>
      <c r="H203" s="118"/>
      <c r="I203" s="118"/>
      <c r="J203" s="118"/>
    </row>
    <row r="204" spans="1:11">
      <c r="A204" s="311"/>
      <c r="B204" s="314">
        <v>31</v>
      </c>
      <c r="C204" s="312" t="s">
        <v>107</v>
      </c>
      <c r="D204" s="220">
        <v>1550000</v>
      </c>
      <c r="E204" s="220">
        <v>1814200</v>
      </c>
      <c r="F204" s="216"/>
      <c r="G204" s="217">
        <f t="shared" si="8"/>
        <v>1.1704516129032259</v>
      </c>
      <c r="H204" s="118"/>
      <c r="I204" s="118"/>
      <c r="J204" s="118"/>
    </row>
    <row r="205" spans="1:11">
      <c r="A205" s="311"/>
      <c r="B205" s="314">
        <v>32</v>
      </c>
      <c r="C205" s="312" t="s">
        <v>116</v>
      </c>
      <c r="D205" s="220">
        <v>967000</v>
      </c>
      <c r="E205" s="220">
        <f>52500+100000+843800+50000</f>
        <v>1046300</v>
      </c>
      <c r="F205" s="216"/>
      <c r="G205" s="217">
        <f t="shared" si="8"/>
        <v>1.0820062047569803</v>
      </c>
      <c r="H205" s="118"/>
      <c r="I205" s="118"/>
      <c r="J205" s="118"/>
    </row>
    <row r="206" spans="1:11">
      <c r="A206" s="311"/>
      <c r="B206" s="314">
        <v>34</v>
      </c>
      <c r="C206" s="312" t="s">
        <v>128</v>
      </c>
      <c r="D206" s="220">
        <v>120000</v>
      </c>
      <c r="E206" s="220">
        <v>100000</v>
      </c>
      <c r="F206" s="216"/>
      <c r="G206" s="217">
        <f t="shared" si="8"/>
        <v>0.83333333333333337</v>
      </c>
      <c r="H206" s="118"/>
      <c r="I206" s="118"/>
      <c r="J206" s="118"/>
    </row>
    <row r="207" spans="1:11">
      <c r="A207" s="311"/>
      <c r="B207" s="314">
        <v>38</v>
      </c>
      <c r="C207" s="312" t="s">
        <v>146</v>
      </c>
      <c r="D207" s="220">
        <v>33000</v>
      </c>
      <c r="E207" s="220">
        <v>46800</v>
      </c>
      <c r="F207" s="216"/>
      <c r="G207" s="217">
        <f t="shared" si="8"/>
        <v>1.4181818181818182</v>
      </c>
      <c r="H207" s="118"/>
      <c r="I207" s="118"/>
      <c r="J207" s="118"/>
    </row>
    <row r="208" spans="1:11">
      <c r="A208" s="311"/>
      <c r="B208" s="314">
        <v>41</v>
      </c>
      <c r="C208" s="312" t="s">
        <v>175</v>
      </c>
      <c r="D208" s="220">
        <v>0</v>
      </c>
      <c r="E208" s="220">
        <v>0</v>
      </c>
      <c r="F208" s="216"/>
      <c r="G208" s="217"/>
      <c r="H208" s="118"/>
      <c r="I208" s="118"/>
      <c r="J208" s="118"/>
    </row>
    <row r="209" spans="1:10">
      <c r="A209" s="311"/>
      <c r="B209" s="314">
        <v>42</v>
      </c>
      <c r="C209" s="312" t="s">
        <v>176</v>
      </c>
      <c r="D209" s="220">
        <v>15000</v>
      </c>
      <c r="E209" s="220">
        <v>10000</v>
      </c>
      <c r="F209" s="216"/>
      <c r="G209" s="217">
        <f t="shared" si="8"/>
        <v>0.66666666666666663</v>
      </c>
      <c r="H209" s="118"/>
      <c r="I209" s="118"/>
      <c r="J209" s="118"/>
    </row>
    <row r="210" spans="1:10">
      <c r="A210" s="311"/>
      <c r="B210" s="312"/>
      <c r="C210" s="312"/>
      <c r="D210" s="220"/>
      <c r="E210" s="220"/>
      <c r="F210" s="354"/>
      <c r="G210" s="217"/>
      <c r="H210" s="118"/>
      <c r="I210" s="118"/>
      <c r="J210" s="118"/>
    </row>
    <row r="211" spans="1:10">
      <c r="A211" s="311" t="s">
        <v>177</v>
      </c>
      <c r="B211" s="312"/>
      <c r="C211" s="312"/>
      <c r="D211" s="313">
        <f>D212+D215</f>
        <v>468000</v>
      </c>
      <c r="E211" s="313">
        <f>E212+E215</f>
        <v>1332000</v>
      </c>
      <c r="F211" s="356">
        <f>E211/E281</f>
        <v>6.7828924453243872E-2</v>
      </c>
      <c r="G211" s="217">
        <f t="shared" si="8"/>
        <v>2.8461538461538463</v>
      </c>
      <c r="H211" s="118"/>
      <c r="I211" s="118"/>
      <c r="J211" s="118"/>
    </row>
    <row r="212" spans="1:10">
      <c r="A212" s="311" t="s">
        <v>178</v>
      </c>
      <c r="B212" s="312"/>
      <c r="C212" s="312"/>
      <c r="D212" s="313">
        <f>D213+D214</f>
        <v>460000</v>
      </c>
      <c r="E212" s="313">
        <f>E214</f>
        <v>1324000</v>
      </c>
      <c r="F212" s="356"/>
      <c r="G212" s="217">
        <f t="shared" si="8"/>
        <v>2.8782608695652172</v>
      </c>
      <c r="H212" s="118"/>
      <c r="I212" s="118"/>
      <c r="J212" s="118"/>
    </row>
    <row r="213" spans="1:10">
      <c r="A213" s="311"/>
      <c r="B213" s="314">
        <v>32</v>
      </c>
      <c r="C213" s="312" t="s">
        <v>116</v>
      </c>
      <c r="D213" s="220">
        <v>400000</v>
      </c>
      <c r="E213" s="220">
        <v>0</v>
      </c>
      <c r="F213" s="354"/>
      <c r="G213" s="217">
        <f t="shared" si="8"/>
        <v>0</v>
      </c>
      <c r="H213" s="118"/>
      <c r="I213" s="118"/>
      <c r="J213" s="118"/>
    </row>
    <row r="214" spans="1:10">
      <c r="A214" s="311"/>
      <c r="B214" s="314">
        <v>36</v>
      </c>
      <c r="C214" s="312" t="s">
        <v>97</v>
      </c>
      <c r="D214" s="220">
        <v>60000</v>
      </c>
      <c r="E214" s="220">
        <v>1324000</v>
      </c>
      <c r="F214" s="354"/>
      <c r="G214" s="217">
        <f t="shared" si="8"/>
        <v>22.066666666666666</v>
      </c>
      <c r="H214" s="118"/>
      <c r="I214" s="118"/>
      <c r="J214" s="118"/>
    </row>
    <row r="215" spans="1:10">
      <c r="A215" s="311" t="s">
        <v>179</v>
      </c>
      <c r="B215" s="312"/>
      <c r="C215" s="312"/>
      <c r="D215" s="313">
        <f>D216</f>
        <v>8000</v>
      </c>
      <c r="E215" s="313">
        <v>8000</v>
      </c>
      <c r="F215" s="356"/>
      <c r="G215" s="217">
        <f t="shared" si="8"/>
        <v>1</v>
      </c>
      <c r="H215" s="118"/>
      <c r="I215" s="118"/>
      <c r="J215" s="118"/>
    </row>
    <row r="216" spans="1:10">
      <c r="A216" s="311"/>
      <c r="B216" s="314">
        <v>38</v>
      </c>
      <c r="C216" s="312" t="s">
        <v>146</v>
      </c>
      <c r="D216" s="220">
        <v>8000</v>
      </c>
      <c r="E216" s="220">
        <v>8000</v>
      </c>
      <c r="F216" s="354"/>
      <c r="G216" s="217">
        <f t="shared" si="8"/>
        <v>1</v>
      </c>
      <c r="H216" s="118"/>
      <c r="I216" s="118"/>
      <c r="J216" s="118"/>
    </row>
    <row r="217" spans="1:10">
      <c r="A217" s="311"/>
      <c r="B217" s="312"/>
      <c r="C217" s="312"/>
      <c r="D217" s="220"/>
      <c r="E217" s="220"/>
      <c r="F217" s="354"/>
      <c r="G217" s="217"/>
      <c r="H217" s="118"/>
      <c r="I217" s="118"/>
      <c r="J217" s="118"/>
    </row>
    <row r="218" spans="1:10">
      <c r="A218" s="311" t="s">
        <v>180</v>
      </c>
      <c r="B218" s="312"/>
      <c r="C218" s="312"/>
      <c r="D218" s="313">
        <f>D219</f>
        <v>455000</v>
      </c>
      <c r="E218" s="313">
        <f>E219</f>
        <v>645000</v>
      </c>
      <c r="F218" s="356">
        <f>E218/E281</f>
        <v>3.2845087291548274E-2</v>
      </c>
      <c r="G218" s="217">
        <f t="shared" si="8"/>
        <v>1.4175824175824177</v>
      </c>
      <c r="H218" s="118"/>
      <c r="I218" s="118"/>
      <c r="J218" s="118"/>
    </row>
    <row r="219" spans="1:10">
      <c r="A219" s="311" t="s">
        <v>181</v>
      </c>
      <c r="B219" s="312"/>
      <c r="C219" s="312"/>
      <c r="D219" s="313">
        <f>D220+D221</f>
        <v>455000</v>
      </c>
      <c r="E219" s="313">
        <f>E220+E221</f>
        <v>645000</v>
      </c>
      <c r="F219" s="356"/>
      <c r="G219" s="217">
        <f t="shared" si="8"/>
        <v>1.4175824175824177</v>
      </c>
      <c r="H219" s="118"/>
      <c r="I219" s="118"/>
      <c r="J219" s="118"/>
    </row>
    <row r="220" spans="1:10">
      <c r="A220" s="311"/>
      <c r="B220" s="314">
        <v>32</v>
      </c>
      <c r="C220" s="312" t="s">
        <v>116</v>
      </c>
      <c r="D220" s="220">
        <v>260000</v>
      </c>
      <c r="E220" s="220">
        <v>160000</v>
      </c>
      <c r="F220" s="354"/>
      <c r="G220" s="217">
        <f t="shared" si="8"/>
        <v>0.61538461538461542</v>
      </c>
      <c r="H220" s="118"/>
      <c r="I220" s="118"/>
      <c r="J220" s="118"/>
    </row>
    <row r="221" spans="1:10">
      <c r="A221" s="311"/>
      <c r="B221" s="314">
        <v>38</v>
      </c>
      <c r="C221" s="312" t="s">
        <v>146</v>
      </c>
      <c r="D221" s="220">
        <v>195000</v>
      </c>
      <c r="E221" s="220">
        <v>485000</v>
      </c>
      <c r="F221" s="354"/>
      <c r="G221" s="217">
        <f t="shared" si="8"/>
        <v>2.4871794871794872</v>
      </c>
      <c r="H221" s="118"/>
      <c r="I221" s="118"/>
      <c r="J221" s="118"/>
    </row>
    <row r="222" spans="1:10">
      <c r="A222" s="311"/>
      <c r="B222" s="312"/>
      <c r="C222" s="312"/>
      <c r="D222" s="220"/>
      <c r="E222" s="220"/>
      <c r="F222" s="354"/>
      <c r="G222" s="217"/>
      <c r="H222" s="118"/>
      <c r="I222" s="118"/>
      <c r="J222" s="118"/>
    </row>
    <row r="223" spans="1:10">
      <c r="A223" s="311" t="s">
        <v>182</v>
      </c>
      <c r="B223" s="312"/>
      <c r="C223" s="312"/>
      <c r="D223" s="313">
        <f>D224+D227</f>
        <v>320000</v>
      </c>
      <c r="E223" s="313">
        <f>E224+E227</f>
        <v>690000</v>
      </c>
      <c r="F223" s="356">
        <f>E223/E281</f>
        <v>3.5136605009563268E-2</v>
      </c>
      <c r="G223" s="217">
        <f t="shared" si="8"/>
        <v>2.15625</v>
      </c>
      <c r="H223" s="118"/>
      <c r="I223" s="118"/>
      <c r="J223" s="118"/>
    </row>
    <row r="224" spans="1:10">
      <c r="A224" s="311" t="s">
        <v>183</v>
      </c>
      <c r="B224" s="312"/>
      <c r="C224" s="312"/>
      <c r="D224" s="313">
        <f>D225</f>
        <v>220000</v>
      </c>
      <c r="E224" s="313">
        <f>E225</f>
        <v>600000</v>
      </c>
      <c r="F224" s="356"/>
      <c r="G224" s="217">
        <f t="shared" si="8"/>
        <v>2.7272727272727271</v>
      </c>
      <c r="H224" s="118"/>
      <c r="I224" s="118"/>
      <c r="J224" s="118"/>
    </row>
    <row r="225" spans="1:11">
      <c r="A225" s="311"/>
      <c r="B225" s="314">
        <v>32</v>
      </c>
      <c r="C225" s="312" t="s">
        <v>116</v>
      </c>
      <c r="D225" s="220">
        <v>220000</v>
      </c>
      <c r="E225" s="220">
        <v>600000</v>
      </c>
      <c r="F225" s="354"/>
      <c r="G225" s="217">
        <f t="shared" si="8"/>
        <v>2.7272727272727271</v>
      </c>
      <c r="H225" s="118"/>
      <c r="I225" s="118"/>
      <c r="J225" s="118"/>
    </row>
    <row r="226" spans="1:11">
      <c r="A226" s="311"/>
      <c r="B226" s="314">
        <v>38</v>
      </c>
      <c r="C226" s="312" t="s">
        <v>146</v>
      </c>
      <c r="D226" s="220">
        <v>0</v>
      </c>
      <c r="E226" s="220"/>
      <c r="F226" s="354"/>
      <c r="G226" s="217"/>
      <c r="H226" s="118"/>
      <c r="I226" s="118"/>
      <c r="J226" s="118"/>
    </row>
    <row r="227" spans="1:11">
      <c r="A227" s="311" t="s">
        <v>184</v>
      </c>
      <c r="B227" s="312"/>
      <c r="C227" s="312"/>
      <c r="D227" s="313">
        <f>D228+D229</f>
        <v>100000</v>
      </c>
      <c r="E227" s="313">
        <f>E228</f>
        <v>90000</v>
      </c>
      <c r="F227" s="356"/>
      <c r="G227" s="217">
        <f t="shared" si="8"/>
        <v>0.9</v>
      </c>
      <c r="H227" s="118"/>
      <c r="I227" s="118"/>
      <c r="J227" s="118"/>
    </row>
    <row r="228" spans="1:11">
      <c r="A228" s="311"/>
      <c r="B228" s="314">
        <v>32</v>
      </c>
      <c r="C228" s="312" t="s">
        <v>116</v>
      </c>
      <c r="D228" s="220">
        <v>85000</v>
      </c>
      <c r="E228" s="220">
        <v>90000</v>
      </c>
      <c r="F228" s="354"/>
      <c r="G228" s="217">
        <f t="shared" si="8"/>
        <v>1.0588235294117647</v>
      </c>
      <c r="H228" s="118"/>
      <c r="I228" s="118"/>
      <c r="J228" s="118"/>
    </row>
    <row r="229" spans="1:11">
      <c r="A229" s="311"/>
      <c r="B229" s="314">
        <v>38</v>
      </c>
      <c r="C229" s="312" t="s">
        <v>146</v>
      </c>
      <c r="D229" s="220">
        <v>15000</v>
      </c>
      <c r="E229" s="220">
        <v>0</v>
      </c>
      <c r="F229" s="354"/>
      <c r="G229" s="217">
        <f t="shared" si="8"/>
        <v>0</v>
      </c>
      <c r="H229" s="118"/>
      <c r="I229" s="118"/>
      <c r="J229" s="118"/>
    </row>
    <row r="230" spans="1:11">
      <c r="A230" s="311"/>
      <c r="B230" s="312"/>
      <c r="C230" s="312"/>
      <c r="D230" s="220"/>
      <c r="E230" s="220"/>
      <c r="F230" s="354"/>
      <c r="G230" s="217"/>
      <c r="H230" s="118"/>
      <c r="I230" s="118"/>
      <c r="J230" s="118"/>
    </row>
    <row r="231" spans="1:11">
      <c r="A231" s="311" t="s">
        <v>185</v>
      </c>
      <c r="B231" s="312"/>
      <c r="C231" s="312"/>
      <c r="D231" s="313">
        <f>D232</f>
        <v>11161000</v>
      </c>
      <c r="E231" s="313">
        <f>E232</f>
        <v>9415000</v>
      </c>
      <c r="F231" s="356">
        <f>E231/E281</f>
        <v>0.47943642922469298</v>
      </c>
      <c r="G231" s="217">
        <f t="shared" si="8"/>
        <v>0.84356240480243705</v>
      </c>
      <c r="H231" s="118"/>
      <c r="I231" s="118"/>
      <c r="J231" s="118"/>
    </row>
    <row r="232" spans="1:11">
      <c r="A232" s="311" t="s">
        <v>186</v>
      </c>
      <c r="B232" s="312"/>
      <c r="C232" s="312"/>
      <c r="D232" s="313">
        <f>D233+D234+D235+D236+D237+D238+D239</f>
        <v>11161000</v>
      </c>
      <c r="E232" s="313">
        <f>E233+E234+E235+E236+E237+E238+E239</f>
        <v>9415000</v>
      </c>
      <c r="F232" s="356"/>
      <c r="G232" s="217">
        <f t="shared" si="8"/>
        <v>0.84356240480243705</v>
      </c>
      <c r="H232" s="118"/>
      <c r="I232" s="118"/>
      <c r="J232" s="118"/>
    </row>
    <row r="233" spans="1:11">
      <c r="A233" s="311"/>
      <c r="B233" s="314">
        <v>32</v>
      </c>
      <c r="C233" s="312" t="s">
        <v>116</v>
      </c>
      <c r="D233" s="220">
        <v>3945000</v>
      </c>
      <c r="E233" s="220">
        <v>3534000</v>
      </c>
      <c r="F233" s="354"/>
      <c r="G233" s="217">
        <f t="shared" si="8"/>
        <v>0.8958174904942966</v>
      </c>
      <c r="H233" s="118"/>
      <c r="I233" s="118"/>
      <c r="J233" s="118"/>
    </row>
    <row r="234" spans="1:11">
      <c r="A234" s="311"/>
      <c r="B234" s="314">
        <v>34</v>
      </c>
      <c r="C234" s="312" t="s">
        <v>128</v>
      </c>
      <c r="D234" s="220">
        <v>1000</v>
      </c>
      <c r="E234" s="220">
        <v>1000</v>
      </c>
      <c r="F234" s="354"/>
      <c r="G234" s="217">
        <f t="shared" si="8"/>
        <v>1</v>
      </c>
      <c r="H234" s="118"/>
      <c r="I234" s="118"/>
      <c r="J234" s="118"/>
    </row>
    <row r="235" spans="1:11">
      <c r="A235" s="311"/>
      <c r="B235" s="314">
        <v>35</v>
      </c>
      <c r="C235" s="312" t="s">
        <v>187</v>
      </c>
      <c r="D235" s="220">
        <v>35000</v>
      </c>
      <c r="E235" s="220">
        <v>40000</v>
      </c>
      <c r="F235" s="354"/>
      <c r="G235" s="217">
        <f t="shared" si="8"/>
        <v>1.1428571428571428</v>
      </c>
      <c r="H235" s="118"/>
      <c r="I235" s="118"/>
      <c r="J235" s="118"/>
    </row>
    <row r="236" spans="1:11">
      <c r="A236" s="311"/>
      <c r="B236" s="314">
        <v>38</v>
      </c>
      <c r="C236" s="312" t="s">
        <v>146</v>
      </c>
      <c r="D236" s="220">
        <v>1150000</v>
      </c>
      <c r="E236" s="220">
        <v>920000</v>
      </c>
      <c r="F236" s="354"/>
      <c r="G236" s="217">
        <f t="shared" si="8"/>
        <v>0.8</v>
      </c>
      <c r="H236" s="118"/>
      <c r="I236" s="118"/>
      <c r="J236" s="118"/>
    </row>
    <row r="237" spans="1:11">
      <c r="A237" s="311"/>
      <c r="B237" s="314">
        <v>41</v>
      </c>
      <c r="C237" s="312" t="s">
        <v>175</v>
      </c>
      <c r="D237" s="220">
        <v>850000</v>
      </c>
      <c r="E237" s="220">
        <v>210000</v>
      </c>
      <c r="F237" s="354"/>
      <c r="G237" s="217">
        <f t="shared" si="8"/>
        <v>0.24705882352941178</v>
      </c>
      <c r="H237" s="118"/>
      <c r="I237" s="118"/>
      <c r="J237" s="118"/>
    </row>
    <row r="238" spans="1:11">
      <c r="A238" s="311"/>
      <c r="B238" s="314">
        <v>42</v>
      </c>
      <c r="C238" s="312" t="s">
        <v>176</v>
      </c>
      <c r="D238" s="220">
        <v>3860000</v>
      </c>
      <c r="E238" s="220">
        <v>3630000</v>
      </c>
      <c r="F238" s="354"/>
      <c r="G238" s="217">
        <f t="shared" si="8"/>
        <v>0.94041450777202074</v>
      </c>
      <c r="H238" s="118"/>
      <c r="I238" s="118"/>
      <c r="J238" s="118"/>
    </row>
    <row r="239" spans="1:11">
      <c r="A239" s="311"/>
      <c r="B239" s="314">
        <v>45</v>
      </c>
      <c r="C239" s="312" t="s">
        <v>188</v>
      </c>
      <c r="D239" s="220">
        <v>1320000</v>
      </c>
      <c r="E239" s="220">
        <v>1080000</v>
      </c>
      <c r="F239" s="354"/>
      <c r="G239" s="217">
        <f t="shared" si="8"/>
        <v>0.81818181818181823</v>
      </c>
      <c r="H239" s="338"/>
      <c r="I239" s="118"/>
      <c r="J239" s="118"/>
    </row>
    <row r="240" spans="1:11">
      <c r="A240" s="315"/>
      <c r="B240" s="316"/>
      <c r="C240" s="315"/>
      <c r="D240" s="317"/>
      <c r="E240" s="317"/>
      <c r="F240" s="357"/>
      <c r="G240" s="326"/>
      <c r="H240" s="321"/>
      <c r="I240" s="118"/>
      <c r="J240" s="118"/>
      <c r="K240" s="118"/>
    </row>
    <row r="241" spans="1:11">
      <c r="A241" s="318"/>
      <c r="B241" s="319"/>
      <c r="C241" s="318"/>
      <c r="D241" s="320"/>
      <c r="E241" s="320"/>
      <c r="F241" s="321"/>
      <c r="G241" s="327"/>
      <c r="H241" s="321"/>
      <c r="I241" s="118"/>
      <c r="J241" s="118"/>
      <c r="K241" s="118"/>
    </row>
    <row r="242" spans="1:11">
      <c r="A242" s="318"/>
      <c r="B242" s="319"/>
      <c r="C242" s="318"/>
      <c r="D242" s="320"/>
      <c r="E242" s="320"/>
      <c r="F242" s="321"/>
      <c r="G242" s="327"/>
      <c r="H242" s="321"/>
      <c r="I242" s="118"/>
      <c r="J242" s="118"/>
      <c r="K242" s="118"/>
    </row>
    <row r="243" spans="1:11">
      <c r="A243" s="318"/>
      <c r="B243" s="319"/>
      <c r="C243" s="318"/>
      <c r="D243" s="320"/>
      <c r="E243" s="320"/>
      <c r="F243" s="321"/>
      <c r="G243" s="327"/>
      <c r="H243" s="321"/>
      <c r="I243" s="118"/>
      <c r="J243" s="118"/>
      <c r="K243" s="118"/>
    </row>
    <row r="244" spans="1:11">
      <c r="A244" s="318"/>
      <c r="B244" s="319"/>
      <c r="C244" s="318"/>
      <c r="D244" s="320"/>
      <c r="E244" s="320"/>
      <c r="F244" s="321"/>
      <c r="G244" s="327"/>
      <c r="H244" s="321"/>
      <c r="I244" s="118"/>
      <c r="J244" s="118"/>
      <c r="K244" s="118"/>
    </row>
    <row r="245" spans="1:11">
      <c r="A245" s="318"/>
      <c r="B245" s="319"/>
      <c r="C245" s="318"/>
      <c r="D245" s="320"/>
      <c r="E245" s="320"/>
      <c r="F245" s="321"/>
      <c r="G245" s="327"/>
      <c r="H245" s="321"/>
      <c r="I245" s="118"/>
      <c r="J245" s="118"/>
    </row>
    <row r="246" spans="1:11">
      <c r="A246" s="318"/>
      <c r="B246" s="319"/>
      <c r="C246" s="318"/>
      <c r="D246" s="320"/>
      <c r="E246" s="320"/>
      <c r="F246" s="321"/>
      <c r="G246" s="327"/>
      <c r="H246" s="321"/>
      <c r="I246" s="118"/>
      <c r="J246" s="118"/>
    </row>
    <row r="247" spans="1:11">
      <c r="A247" s="159"/>
      <c r="B247" s="160"/>
      <c r="C247" s="161" t="s">
        <v>170</v>
      </c>
      <c r="D247" s="162" t="s">
        <v>27</v>
      </c>
      <c r="E247" s="162" t="s">
        <v>352</v>
      </c>
      <c r="F247" s="358" t="s">
        <v>355</v>
      </c>
      <c r="G247" s="163" t="s">
        <v>5</v>
      </c>
      <c r="H247" s="118"/>
      <c r="I247" s="118"/>
      <c r="J247" s="118"/>
    </row>
    <row r="248" spans="1:11">
      <c r="A248" s="159"/>
      <c r="B248" s="160"/>
      <c r="C248" s="164"/>
      <c r="D248" s="162">
        <v>1</v>
      </c>
      <c r="E248" s="162">
        <v>2</v>
      </c>
      <c r="F248" s="358" t="s">
        <v>13</v>
      </c>
      <c r="G248" s="165" t="s">
        <v>345</v>
      </c>
      <c r="H248" s="118"/>
      <c r="I248" s="118"/>
      <c r="J248" s="118"/>
    </row>
    <row r="249" spans="1:11">
      <c r="A249" s="154"/>
      <c r="B249" s="155"/>
      <c r="C249" s="303" t="s">
        <v>33</v>
      </c>
      <c r="D249" s="155"/>
      <c r="E249" s="155"/>
      <c r="F249" s="359"/>
      <c r="G249" s="156"/>
      <c r="H249" s="118"/>
      <c r="I249" s="118"/>
      <c r="J249" s="118"/>
    </row>
    <row r="250" spans="1:11">
      <c r="A250" s="304" t="s">
        <v>171</v>
      </c>
      <c r="B250" s="305" t="s">
        <v>35</v>
      </c>
      <c r="C250" s="305" t="s">
        <v>172</v>
      </c>
      <c r="D250" s="305"/>
      <c r="E250" s="305"/>
      <c r="F250" s="360"/>
      <c r="G250" s="306"/>
      <c r="H250" s="118"/>
      <c r="I250" s="118"/>
      <c r="J250" s="118"/>
    </row>
    <row r="251" spans="1:11">
      <c r="A251" s="311" t="s">
        <v>189</v>
      </c>
      <c r="B251" s="312"/>
      <c r="C251" s="312"/>
      <c r="D251" s="313">
        <v>10000</v>
      </c>
      <c r="E251" s="313">
        <v>10000</v>
      </c>
      <c r="F251" s="356">
        <f>E251/E281</f>
        <v>5.092261595588879E-4</v>
      </c>
      <c r="G251" s="217">
        <f>E251/D251</f>
        <v>1</v>
      </c>
      <c r="H251" s="118"/>
      <c r="I251" s="118"/>
      <c r="J251" s="118"/>
    </row>
    <row r="252" spans="1:11">
      <c r="A252" s="311" t="s">
        <v>190</v>
      </c>
      <c r="B252" s="312"/>
      <c r="C252" s="312"/>
      <c r="D252" s="313">
        <v>10000</v>
      </c>
      <c r="E252" s="313">
        <v>10000</v>
      </c>
      <c r="F252" s="356"/>
      <c r="G252" s="217">
        <f t="shared" ref="G252:G281" si="9">E252/D252</f>
        <v>1</v>
      </c>
      <c r="H252" s="118"/>
      <c r="I252" s="118"/>
      <c r="J252" s="118"/>
    </row>
    <row r="253" spans="1:11">
      <c r="A253" s="311"/>
      <c r="B253" s="314">
        <v>32</v>
      </c>
      <c r="C253" s="312" t="s">
        <v>116</v>
      </c>
      <c r="D253" s="220">
        <v>10000</v>
      </c>
      <c r="E253" s="220">
        <v>10000</v>
      </c>
      <c r="F253" s="356"/>
      <c r="G253" s="217">
        <f t="shared" si="9"/>
        <v>1</v>
      </c>
      <c r="H253" s="118"/>
      <c r="I253" s="118"/>
      <c r="J253" s="118"/>
    </row>
    <row r="254" spans="1:11">
      <c r="A254" s="311"/>
      <c r="B254" s="312"/>
      <c r="C254" s="312"/>
      <c r="D254" s="220"/>
      <c r="E254" s="220"/>
      <c r="F254" s="356"/>
      <c r="G254" s="217"/>
      <c r="H254" s="118"/>
      <c r="I254" s="118"/>
      <c r="J254" s="118"/>
    </row>
    <row r="255" spans="1:11">
      <c r="A255" s="311" t="s">
        <v>191</v>
      </c>
      <c r="B255" s="312"/>
      <c r="C255" s="312"/>
      <c r="D255" s="313">
        <f>D256+D260+D263</f>
        <v>1082000</v>
      </c>
      <c r="E255" s="313">
        <f>E256+E260+E263</f>
        <v>1143500</v>
      </c>
      <c r="F255" s="356">
        <f>E255/E281</f>
        <v>5.8230011345558837E-2</v>
      </c>
      <c r="G255" s="217">
        <f t="shared" si="9"/>
        <v>1.0568391866913125</v>
      </c>
      <c r="H255" s="118"/>
      <c r="I255" s="118"/>
      <c r="J255" s="118"/>
    </row>
    <row r="256" spans="1:11">
      <c r="A256" s="311" t="s">
        <v>192</v>
      </c>
      <c r="B256" s="312"/>
      <c r="C256" s="312"/>
      <c r="D256" s="313">
        <f>D257+D258+D259</f>
        <v>580000</v>
      </c>
      <c r="E256" s="313">
        <f>E259</f>
        <v>630000</v>
      </c>
      <c r="F256" s="356"/>
      <c r="G256" s="217">
        <f t="shared" si="9"/>
        <v>1.0862068965517242</v>
      </c>
      <c r="H256" s="118"/>
      <c r="I256" s="118"/>
      <c r="J256" s="118"/>
    </row>
    <row r="257" spans="1:10">
      <c r="A257" s="311"/>
      <c r="B257" s="314">
        <v>32</v>
      </c>
      <c r="C257" s="312" t="s">
        <v>193</v>
      </c>
      <c r="D257" s="220">
        <v>110000</v>
      </c>
      <c r="E257" s="220">
        <v>0</v>
      </c>
      <c r="F257" s="354"/>
      <c r="G257" s="217">
        <f t="shared" si="9"/>
        <v>0</v>
      </c>
      <c r="H257" s="118"/>
      <c r="I257" s="118"/>
      <c r="J257" s="118"/>
    </row>
    <row r="258" spans="1:10">
      <c r="A258" s="311"/>
      <c r="B258" s="314">
        <v>37</v>
      </c>
      <c r="C258" s="312" t="s">
        <v>194</v>
      </c>
      <c r="D258" s="220">
        <v>5000</v>
      </c>
      <c r="E258" s="220">
        <v>0</v>
      </c>
      <c r="F258" s="354"/>
      <c r="G258" s="217">
        <f t="shared" si="9"/>
        <v>0</v>
      </c>
      <c r="H258" s="118"/>
      <c r="I258" s="118"/>
      <c r="J258" s="118"/>
    </row>
    <row r="259" spans="1:10">
      <c r="A259" s="311"/>
      <c r="B259" s="314">
        <v>38</v>
      </c>
      <c r="C259" s="312" t="s">
        <v>146</v>
      </c>
      <c r="D259" s="220">
        <v>465000</v>
      </c>
      <c r="E259" s="220">
        <v>630000</v>
      </c>
      <c r="F259" s="354"/>
      <c r="G259" s="217">
        <f t="shared" si="9"/>
        <v>1.3548387096774193</v>
      </c>
      <c r="H259" s="118"/>
      <c r="I259" s="118"/>
      <c r="J259" s="118"/>
    </row>
    <row r="260" spans="1:10">
      <c r="A260" s="311" t="s">
        <v>195</v>
      </c>
      <c r="B260" s="312"/>
      <c r="C260" s="312"/>
      <c r="D260" s="313">
        <f>D261+D262</f>
        <v>372000</v>
      </c>
      <c r="E260" s="313">
        <f>E261+E262</f>
        <v>443500</v>
      </c>
      <c r="F260" s="356"/>
      <c r="G260" s="217">
        <f t="shared" si="9"/>
        <v>1.1922043010752688</v>
      </c>
      <c r="H260" s="118"/>
      <c r="I260" s="118"/>
      <c r="J260" s="118"/>
    </row>
    <row r="261" spans="1:10">
      <c r="A261" s="311"/>
      <c r="B261" s="314">
        <v>32</v>
      </c>
      <c r="C261" s="312" t="s">
        <v>116</v>
      </c>
      <c r="D261" s="220">
        <v>250000</v>
      </c>
      <c r="E261" s="220">
        <v>225000</v>
      </c>
      <c r="F261" s="354"/>
      <c r="G261" s="217">
        <f t="shared" si="9"/>
        <v>0.9</v>
      </c>
      <c r="H261" s="118"/>
      <c r="I261" s="118"/>
      <c r="J261" s="118"/>
    </row>
    <row r="262" spans="1:10">
      <c r="A262" s="311"/>
      <c r="B262" s="314">
        <v>38</v>
      </c>
      <c r="C262" s="312" t="s">
        <v>146</v>
      </c>
      <c r="D262" s="220">
        <v>122000</v>
      </c>
      <c r="E262" s="220">
        <v>218500</v>
      </c>
      <c r="F262" s="354"/>
      <c r="G262" s="217">
        <f t="shared" si="9"/>
        <v>1.790983606557377</v>
      </c>
      <c r="H262" s="118"/>
      <c r="I262" s="118"/>
      <c r="J262" s="118"/>
    </row>
    <row r="263" spans="1:10">
      <c r="A263" s="311" t="s">
        <v>196</v>
      </c>
      <c r="B263" s="312"/>
      <c r="C263" s="312"/>
      <c r="D263" s="313">
        <f>D264</f>
        <v>130000</v>
      </c>
      <c r="E263" s="313">
        <f>E264</f>
        <v>70000</v>
      </c>
      <c r="F263" s="356"/>
      <c r="G263" s="217">
        <f t="shared" si="9"/>
        <v>0.53846153846153844</v>
      </c>
      <c r="H263" s="118"/>
      <c r="I263" s="118"/>
      <c r="J263" s="118"/>
    </row>
    <row r="264" spans="1:10">
      <c r="A264" s="311"/>
      <c r="B264" s="314">
        <v>38</v>
      </c>
      <c r="C264" s="312" t="s">
        <v>146</v>
      </c>
      <c r="D264" s="220">
        <v>130000</v>
      </c>
      <c r="E264" s="220">
        <v>70000</v>
      </c>
      <c r="F264" s="354"/>
      <c r="G264" s="217">
        <f t="shared" si="9"/>
        <v>0.53846153846153844</v>
      </c>
      <c r="H264" s="118"/>
      <c r="I264" s="118"/>
      <c r="J264" s="118"/>
    </row>
    <row r="265" spans="1:10">
      <c r="A265" s="311"/>
      <c r="B265" s="312"/>
      <c r="C265" s="312"/>
      <c r="D265" s="220"/>
      <c r="E265" s="220"/>
      <c r="F265" s="354"/>
      <c r="G265" s="217"/>
      <c r="H265" s="118"/>
      <c r="I265" s="118"/>
      <c r="J265" s="118"/>
    </row>
    <row r="266" spans="1:10">
      <c r="A266" s="311" t="s">
        <v>197</v>
      </c>
      <c r="B266" s="312"/>
      <c r="C266" s="312"/>
      <c r="D266" s="313">
        <f>D267</f>
        <v>1644793</v>
      </c>
      <c r="E266" s="313">
        <f>E267</f>
        <v>1619840</v>
      </c>
      <c r="F266" s="356">
        <f>E266/E281</f>
        <v>8.24864902299869E-2</v>
      </c>
      <c r="G266" s="217">
        <f t="shared" si="9"/>
        <v>0.98482909399541463</v>
      </c>
      <c r="H266" s="118"/>
      <c r="I266" s="118"/>
      <c r="J266" s="118"/>
    </row>
    <row r="267" spans="1:10">
      <c r="A267" s="311" t="s">
        <v>198</v>
      </c>
      <c r="B267" s="312"/>
      <c r="C267" s="312"/>
      <c r="D267" s="313">
        <f>D268+D269+D270+D271+D272</f>
        <v>1644793</v>
      </c>
      <c r="E267" s="313">
        <f>E268+E269+E270+E271+E272</f>
        <v>1619840</v>
      </c>
      <c r="F267" s="356"/>
      <c r="G267" s="217">
        <f t="shared" si="9"/>
        <v>0.98482909399541463</v>
      </c>
      <c r="H267" s="118"/>
      <c r="I267" s="118"/>
      <c r="J267" s="118"/>
    </row>
    <row r="268" spans="1:10">
      <c r="A268" s="311"/>
      <c r="B268" s="314">
        <v>31</v>
      </c>
      <c r="C268" s="312" t="s">
        <v>107</v>
      </c>
      <c r="D268" s="220">
        <v>815825</v>
      </c>
      <c r="E268" s="220">
        <v>962000</v>
      </c>
      <c r="F268" s="354"/>
      <c r="G268" s="217">
        <f t="shared" si="9"/>
        <v>1.1791744553059786</v>
      </c>
      <c r="H268" s="118"/>
      <c r="I268" s="118"/>
      <c r="J268" s="118"/>
    </row>
    <row r="269" spans="1:10">
      <c r="A269" s="311"/>
      <c r="B269" s="314">
        <v>32</v>
      </c>
      <c r="C269" s="312" t="s">
        <v>116</v>
      </c>
      <c r="D269" s="220">
        <v>549337</v>
      </c>
      <c r="E269" s="220">
        <v>498440</v>
      </c>
      <c r="F269" s="354"/>
      <c r="G269" s="217">
        <f t="shared" si="9"/>
        <v>0.90734831260228244</v>
      </c>
      <c r="H269" s="118"/>
      <c r="I269" s="118"/>
      <c r="J269" s="118"/>
    </row>
    <row r="270" spans="1:10">
      <c r="A270" s="311"/>
      <c r="B270" s="314">
        <v>34</v>
      </c>
      <c r="C270" s="312" t="s">
        <v>128</v>
      </c>
      <c r="D270" s="220">
        <v>1400</v>
      </c>
      <c r="E270" s="220">
        <v>1400</v>
      </c>
      <c r="F270" s="354"/>
      <c r="G270" s="217">
        <f t="shared" si="9"/>
        <v>1</v>
      </c>
      <c r="H270" s="118"/>
      <c r="I270" s="118"/>
      <c r="J270" s="118"/>
    </row>
    <row r="271" spans="1:10">
      <c r="A271" s="311"/>
      <c r="B271" s="314">
        <v>36</v>
      </c>
      <c r="C271" s="312" t="s">
        <v>199</v>
      </c>
      <c r="D271" s="220">
        <v>96000</v>
      </c>
      <c r="E271" s="220">
        <v>110000</v>
      </c>
      <c r="F271" s="354"/>
      <c r="G271" s="217">
        <f t="shared" si="9"/>
        <v>1.1458333333333333</v>
      </c>
      <c r="H271" s="118"/>
      <c r="I271" s="118"/>
      <c r="J271" s="118"/>
    </row>
    <row r="272" spans="1:10">
      <c r="A272" s="311"/>
      <c r="B272" s="314">
        <v>42</v>
      </c>
      <c r="C272" s="312" t="s">
        <v>161</v>
      </c>
      <c r="D272" s="220">
        <v>182231</v>
      </c>
      <c r="E272" s="220">
        <v>48000</v>
      </c>
      <c r="F272" s="354"/>
      <c r="G272" s="217">
        <f t="shared" si="9"/>
        <v>0.26340194588187521</v>
      </c>
      <c r="H272" s="118"/>
      <c r="I272" s="118"/>
      <c r="J272" s="118"/>
    </row>
    <row r="273" spans="1:11">
      <c r="A273" s="311"/>
      <c r="B273" s="312"/>
      <c r="C273" s="312"/>
      <c r="D273" s="220"/>
      <c r="E273" s="220"/>
      <c r="F273" s="354"/>
      <c r="G273" s="217"/>
      <c r="H273" s="118"/>
      <c r="I273" s="118"/>
      <c r="J273" s="118"/>
    </row>
    <row r="274" spans="1:11">
      <c r="A274" s="311" t="s">
        <v>200</v>
      </c>
      <c r="B274" s="312"/>
      <c r="C274" s="312"/>
      <c r="D274" s="313">
        <f>D275+D277</f>
        <v>1547000</v>
      </c>
      <c r="E274" s="313">
        <f>E275+E277</f>
        <v>1765000</v>
      </c>
      <c r="F274" s="356">
        <f>E274/E281</f>
        <v>8.9878417162143717E-2</v>
      </c>
      <c r="G274" s="217">
        <f t="shared" si="9"/>
        <v>1.1409179056237879</v>
      </c>
      <c r="H274" s="118"/>
      <c r="I274" s="118"/>
      <c r="J274" s="118"/>
    </row>
    <row r="275" spans="1:11">
      <c r="A275" s="311" t="s">
        <v>201</v>
      </c>
      <c r="B275" s="312"/>
      <c r="C275" s="312"/>
      <c r="D275" s="313">
        <f>D276</f>
        <v>310000</v>
      </c>
      <c r="E275" s="313">
        <f>E276</f>
        <v>300000</v>
      </c>
      <c r="F275" s="323"/>
      <c r="G275" s="217">
        <f t="shared" si="9"/>
        <v>0.967741935483871</v>
      </c>
      <c r="H275" s="118"/>
      <c r="I275" s="118"/>
      <c r="J275" s="118"/>
    </row>
    <row r="276" spans="1:11">
      <c r="A276" s="311"/>
      <c r="B276" s="314">
        <v>37</v>
      </c>
      <c r="C276" s="312" t="s">
        <v>202</v>
      </c>
      <c r="D276" s="220">
        <v>310000</v>
      </c>
      <c r="E276" s="220">
        <v>300000</v>
      </c>
      <c r="F276" s="216"/>
      <c r="G276" s="217">
        <f t="shared" si="9"/>
        <v>0.967741935483871</v>
      </c>
      <c r="H276" s="118"/>
      <c r="I276" s="118"/>
      <c r="J276" s="118"/>
    </row>
    <row r="277" spans="1:11">
      <c r="A277" s="311" t="s">
        <v>203</v>
      </c>
      <c r="B277" s="312"/>
      <c r="C277" s="312"/>
      <c r="D277" s="313">
        <f>D278+D279</f>
        <v>1237000</v>
      </c>
      <c r="E277" s="313">
        <f>E278+E279</f>
        <v>1465000</v>
      </c>
      <c r="F277" s="323"/>
      <c r="G277" s="217">
        <f t="shared" si="9"/>
        <v>1.1843168957154406</v>
      </c>
      <c r="H277" s="118"/>
      <c r="I277" s="118"/>
      <c r="J277" s="118"/>
    </row>
    <row r="278" spans="1:11">
      <c r="A278" s="311"/>
      <c r="B278" s="314">
        <v>37</v>
      </c>
      <c r="C278" s="312" t="s">
        <v>194</v>
      </c>
      <c r="D278" s="220">
        <v>1110000</v>
      </c>
      <c r="E278" s="220">
        <v>1340000</v>
      </c>
      <c r="F278" s="216"/>
      <c r="G278" s="217">
        <f t="shared" si="9"/>
        <v>1.2072072072072073</v>
      </c>
      <c r="H278" s="118"/>
      <c r="I278" s="118"/>
      <c r="J278" s="118"/>
    </row>
    <row r="279" spans="1:11">
      <c r="A279" s="311"/>
      <c r="B279" s="314">
        <v>38</v>
      </c>
      <c r="C279" s="312" t="s">
        <v>146</v>
      </c>
      <c r="D279" s="322">
        <v>127000</v>
      </c>
      <c r="E279" s="322">
        <v>125000</v>
      </c>
      <c r="F279" s="324"/>
      <c r="G279" s="217">
        <f t="shared" si="9"/>
        <v>0.98425196850393704</v>
      </c>
      <c r="H279" s="118"/>
      <c r="I279" s="118"/>
      <c r="J279" s="118"/>
    </row>
    <row r="280" spans="1:11">
      <c r="A280" s="157"/>
      <c r="B280" s="158"/>
      <c r="C280" s="158"/>
      <c r="D280" s="158"/>
      <c r="E280" s="158"/>
      <c r="F280" s="325"/>
      <c r="G280" s="217"/>
      <c r="H280" s="118"/>
      <c r="I280" s="118"/>
      <c r="J280" s="118"/>
      <c r="K280" s="118"/>
    </row>
    <row r="281" spans="1:11">
      <c r="A281" s="311" t="s">
        <v>204</v>
      </c>
      <c r="B281" s="158"/>
      <c r="C281" s="158"/>
      <c r="D281" s="313">
        <f>D274+D266+D255+D251+D231+D223+D218+D211+D202</f>
        <v>19372793</v>
      </c>
      <c r="E281" s="313">
        <f>E274+E266+E255+E251+E231+E223+E218+E211+E202</f>
        <v>19637640</v>
      </c>
      <c r="F281" s="356">
        <f>F202+F211+F218+F223+F231+F251+F255+F266+F274</f>
        <v>0.99999999999999989</v>
      </c>
      <c r="G281" s="217">
        <f t="shared" si="9"/>
        <v>1.0136710798489408</v>
      </c>
      <c r="H281" s="118"/>
      <c r="I281" s="118"/>
      <c r="J281" s="118"/>
      <c r="K281" s="118"/>
    </row>
    <row r="282" spans="1:11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1:11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1:11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1:11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1:11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1:11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1:11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1:11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1:11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1:11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1:11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</row>
    <row r="293" spans="1:11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</row>
    <row r="294" spans="1:11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</row>
    <row r="295" spans="1:11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</row>
    <row r="296" spans="1:11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</row>
    <row r="297" spans="1:11">
      <c r="A297" s="68"/>
      <c r="B297" s="32"/>
      <c r="C297" s="33" t="s">
        <v>205</v>
      </c>
      <c r="D297" s="69" t="s">
        <v>351</v>
      </c>
      <c r="E297" s="70" t="s">
        <v>27</v>
      </c>
      <c r="F297" s="70" t="s">
        <v>352</v>
      </c>
      <c r="G297" s="70" t="s">
        <v>28</v>
      </c>
      <c r="H297" s="70" t="s">
        <v>29</v>
      </c>
      <c r="I297" s="70" t="s">
        <v>5</v>
      </c>
      <c r="J297" s="118"/>
    </row>
    <row r="298" spans="1:11">
      <c r="A298" s="68"/>
      <c r="B298" s="32"/>
      <c r="C298" s="72"/>
      <c r="D298" s="69">
        <v>1</v>
      </c>
      <c r="E298" s="70">
        <v>2</v>
      </c>
      <c r="F298" s="70">
        <v>3</v>
      </c>
      <c r="G298" s="70">
        <v>4</v>
      </c>
      <c r="H298" s="70">
        <v>5</v>
      </c>
      <c r="I298" s="32" t="s">
        <v>85</v>
      </c>
      <c r="J298" s="118"/>
    </row>
    <row r="299" spans="1:11">
      <c r="A299" s="166"/>
      <c r="B299" s="73"/>
      <c r="C299" s="167" t="s">
        <v>206</v>
      </c>
      <c r="D299" s="168"/>
      <c r="E299" s="170"/>
      <c r="F299" s="170"/>
      <c r="G299" s="170"/>
      <c r="H299" s="170"/>
      <c r="I299" s="208"/>
      <c r="J299" s="118"/>
    </row>
    <row r="300" spans="1:11">
      <c r="A300" s="171"/>
      <c r="B300" s="172" t="s">
        <v>35</v>
      </c>
      <c r="C300" s="173" t="s">
        <v>207</v>
      </c>
      <c r="D300" s="174"/>
      <c r="E300" s="175"/>
      <c r="F300" s="175"/>
      <c r="G300" s="175"/>
      <c r="H300" s="175"/>
      <c r="I300" s="122"/>
      <c r="J300" s="118"/>
    </row>
    <row r="301" spans="1:11">
      <c r="A301" s="176"/>
      <c r="B301" s="91" t="s">
        <v>208</v>
      </c>
      <c r="C301" s="92" t="s">
        <v>209</v>
      </c>
      <c r="D301" s="177">
        <v>0</v>
      </c>
      <c r="E301" s="178">
        <v>0</v>
      </c>
      <c r="F301" s="178">
        <v>0</v>
      </c>
      <c r="G301" s="178">
        <v>0</v>
      </c>
      <c r="H301" s="178">
        <v>0</v>
      </c>
      <c r="I301" s="345">
        <v>0</v>
      </c>
      <c r="J301" s="118"/>
    </row>
    <row r="302" spans="1:11">
      <c r="A302" s="179"/>
      <c r="B302" s="97" t="s">
        <v>210</v>
      </c>
      <c r="C302" s="98" t="s">
        <v>211</v>
      </c>
      <c r="D302" s="180">
        <v>0</v>
      </c>
      <c r="E302" s="181">
        <v>0</v>
      </c>
      <c r="F302" s="181">
        <v>0</v>
      </c>
      <c r="G302" s="181">
        <v>0</v>
      </c>
      <c r="H302" s="181">
        <v>0</v>
      </c>
      <c r="I302" s="346">
        <v>0</v>
      </c>
      <c r="J302" s="118"/>
      <c r="K302" s="118"/>
    </row>
    <row r="303" spans="1:11" ht="30">
      <c r="A303" s="182"/>
      <c r="B303" s="103" t="s">
        <v>212</v>
      </c>
      <c r="C303" s="111" t="s">
        <v>213</v>
      </c>
      <c r="D303" s="183">
        <v>0</v>
      </c>
      <c r="E303" s="185">
        <v>0</v>
      </c>
      <c r="F303" s="185">
        <v>0</v>
      </c>
      <c r="G303" s="185">
        <v>0</v>
      </c>
      <c r="H303" s="185">
        <v>0</v>
      </c>
      <c r="I303" s="347">
        <v>0</v>
      </c>
      <c r="J303" s="118"/>
    </row>
    <row r="304" spans="1:11">
      <c r="A304" s="186"/>
      <c r="B304" s="91" t="s">
        <v>214</v>
      </c>
      <c r="C304" s="92" t="s">
        <v>215</v>
      </c>
      <c r="D304" s="177">
        <v>492712</v>
      </c>
      <c r="E304" s="178">
        <v>492715</v>
      </c>
      <c r="F304" s="178">
        <v>444445</v>
      </c>
      <c r="G304" s="178">
        <v>444445</v>
      </c>
      <c r="H304" s="178">
        <v>444445</v>
      </c>
      <c r="I304" s="95">
        <f>F304/E304</f>
        <v>0.90203261520351519</v>
      </c>
      <c r="J304" s="118"/>
    </row>
    <row r="305" spans="1:11">
      <c r="A305" s="179"/>
      <c r="B305" s="97" t="s">
        <v>216</v>
      </c>
      <c r="C305" s="187" t="s">
        <v>217</v>
      </c>
      <c r="D305" s="180">
        <v>492712</v>
      </c>
      <c r="E305" s="181">
        <v>492715</v>
      </c>
      <c r="F305" s="181">
        <v>444445</v>
      </c>
      <c r="G305" s="181">
        <v>444445</v>
      </c>
      <c r="H305" s="181">
        <v>444445</v>
      </c>
      <c r="I305" s="101">
        <f>F305/E305</f>
        <v>0.90203261520351519</v>
      </c>
      <c r="J305" s="118"/>
    </row>
    <row r="306" spans="1:11">
      <c r="A306" s="188"/>
      <c r="B306" s="103" t="s">
        <v>218</v>
      </c>
      <c r="C306" s="102" t="s">
        <v>219</v>
      </c>
      <c r="D306" s="189">
        <v>492712</v>
      </c>
      <c r="E306" s="184">
        <v>492715</v>
      </c>
      <c r="F306" s="184">
        <v>444445</v>
      </c>
      <c r="G306" s="184">
        <v>444445</v>
      </c>
      <c r="H306" s="184">
        <v>444445</v>
      </c>
      <c r="I306" s="107">
        <f>F306/E306</f>
        <v>0.90203261520351519</v>
      </c>
      <c r="J306" s="118"/>
    </row>
    <row r="307" spans="1:11">
      <c r="A307" s="191"/>
      <c r="B307" s="191"/>
      <c r="C307" s="191"/>
      <c r="D307" s="191"/>
      <c r="E307" s="191"/>
      <c r="F307" s="191"/>
      <c r="G307" s="191"/>
      <c r="H307" s="191"/>
      <c r="I307" s="191"/>
      <c r="J307" s="118"/>
    </row>
    <row r="308" spans="1:11">
      <c r="A308" s="68"/>
      <c r="B308" s="32"/>
      <c r="C308" s="192" t="s">
        <v>220</v>
      </c>
      <c r="D308" s="70" t="s">
        <v>27</v>
      </c>
      <c r="E308" s="70" t="s">
        <v>352</v>
      </c>
      <c r="F308" s="70" t="s">
        <v>355</v>
      </c>
      <c r="G308" s="71" t="s">
        <v>5</v>
      </c>
      <c r="H308" s="118"/>
      <c r="I308" s="118"/>
      <c r="J308" s="118"/>
    </row>
    <row r="309" spans="1:11">
      <c r="A309" s="68"/>
      <c r="B309" s="32"/>
      <c r="C309" s="72"/>
      <c r="D309" s="70">
        <v>1</v>
      </c>
      <c r="E309" s="70">
        <v>2</v>
      </c>
      <c r="F309" s="70">
        <v>3</v>
      </c>
      <c r="G309" s="49" t="s">
        <v>345</v>
      </c>
      <c r="H309" s="118"/>
      <c r="I309" s="118"/>
      <c r="J309" s="118"/>
      <c r="K309" s="118"/>
    </row>
    <row r="310" spans="1:11">
      <c r="A310" s="73"/>
      <c r="B310" s="74"/>
      <c r="C310" s="75" t="s">
        <v>221</v>
      </c>
      <c r="D310" s="76"/>
      <c r="E310" s="76"/>
      <c r="F310" s="76"/>
      <c r="G310" s="77"/>
      <c r="H310" s="118"/>
      <c r="I310" s="118"/>
      <c r="J310" s="118"/>
      <c r="K310" s="118"/>
    </row>
    <row r="311" spans="1:11">
      <c r="A311" s="78"/>
      <c r="B311" s="79"/>
      <c r="C311" s="80" t="s">
        <v>222</v>
      </c>
      <c r="D311" s="130"/>
      <c r="E311" s="130"/>
      <c r="F311" s="130"/>
      <c r="G311" s="193"/>
      <c r="H311" s="118"/>
      <c r="I311" s="118"/>
      <c r="J311" s="118"/>
    </row>
    <row r="312" spans="1:11">
      <c r="A312" s="84"/>
      <c r="B312" s="85" t="s">
        <v>86</v>
      </c>
      <c r="C312" s="86" t="s">
        <v>87</v>
      </c>
      <c r="D312" s="88"/>
      <c r="E312" s="88"/>
      <c r="F312" s="88"/>
      <c r="G312" s="89"/>
      <c r="H312" s="118"/>
      <c r="I312" s="118"/>
      <c r="J312" s="118"/>
    </row>
    <row r="313" spans="1:11">
      <c r="A313" s="145"/>
      <c r="B313" s="49" t="s">
        <v>88</v>
      </c>
      <c r="C313" s="50" t="s">
        <v>89</v>
      </c>
      <c r="D313" s="114">
        <v>492715</v>
      </c>
      <c r="E313" s="114">
        <v>444445</v>
      </c>
      <c r="F313" s="116">
        <v>1</v>
      </c>
      <c r="G313" s="116">
        <f>E313/D313</f>
        <v>0.90203261520351519</v>
      </c>
      <c r="H313" s="118"/>
      <c r="I313" s="118"/>
      <c r="J313" s="118"/>
    </row>
    <row r="314" spans="1:11">
      <c r="A314" s="138"/>
      <c r="B314" s="194"/>
      <c r="C314" s="195"/>
      <c r="D314" s="196"/>
      <c r="E314" s="141"/>
      <c r="F314" s="151"/>
      <c r="G314" s="197"/>
      <c r="H314" s="118"/>
      <c r="I314" s="118"/>
      <c r="J314" s="118"/>
    </row>
    <row r="315" spans="1:11">
      <c r="A315" s="138"/>
      <c r="B315" s="194"/>
      <c r="C315" s="195"/>
      <c r="D315" s="196"/>
      <c r="E315" s="141"/>
      <c r="F315" s="151"/>
      <c r="G315" s="197"/>
      <c r="H315" s="118"/>
      <c r="I315" s="118"/>
      <c r="J315" s="118"/>
    </row>
    <row r="316" spans="1:11">
      <c r="A316" s="68"/>
      <c r="B316" s="32"/>
      <c r="C316" s="33" t="s">
        <v>205</v>
      </c>
      <c r="D316" s="69" t="s">
        <v>351</v>
      </c>
      <c r="E316" s="70" t="s">
        <v>27</v>
      </c>
      <c r="F316" s="70" t="s">
        <v>352</v>
      </c>
      <c r="G316" s="70" t="s">
        <v>29</v>
      </c>
      <c r="H316" s="70" t="s">
        <v>353</v>
      </c>
      <c r="I316" s="70" t="s">
        <v>5</v>
      </c>
      <c r="J316" s="118"/>
    </row>
    <row r="317" spans="1:11">
      <c r="A317" s="68"/>
      <c r="B317" s="32"/>
      <c r="C317" s="33" t="s">
        <v>223</v>
      </c>
      <c r="D317" s="69">
        <v>1</v>
      </c>
      <c r="E317" s="70">
        <v>2</v>
      </c>
      <c r="F317" s="70">
        <v>3</v>
      </c>
      <c r="G317" s="70">
        <v>4</v>
      </c>
      <c r="H317" s="70">
        <v>5</v>
      </c>
      <c r="I317" s="32" t="s">
        <v>85</v>
      </c>
      <c r="J317" s="118"/>
    </row>
    <row r="318" spans="1:11">
      <c r="A318" s="209"/>
      <c r="B318" s="198"/>
      <c r="C318" s="199" t="s">
        <v>224</v>
      </c>
      <c r="D318" s="339"/>
      <c r="E318" s="200"/>
      <c r="F318" s="200"/>
      <c r="G318" s="200"/>
      <c r="H318" s="200"/>
      <c r="I318" s="200"/>
      <c r="J318" s="118"/>
      <c r="K318" s="118"/>
    </row>
    <row r="319" spans="1:11">
      <c r="A319" s="201"/>
      <c r="B319" s="202" t="s">
        <v>35</v>
      </c>
      <c r="C319" s="86" t="s">
        <v>225</v>
      </c>
      <c r="D319" s="203"/>
      <c r="E319" s="122"/>
      <c r="F319" s="122"/>
      <c r="G319" s="122"/>
      <c r="H319" s="122"/>
      <c r="I319" s="122"/>
      <c r="J319" s="118"/>
      <c r="K319" s="118"/>
    </row>
    <row r="320" spans="1:11">
      <c r="A320" s="149"/>
      <c r="B320" s="91" t="s">
        <v>226</v>
      </c>
      <c r="C320" s="92" t="s">
        <v>227</v>
      </c>
      <c r="D320" s="204">
        <v>-1774997</v>
      </c>
      <c r="E320" s="124">
        <v>1192285</v>
      </c>
      <c r="F320" s="124">
        <v>288155</v>
      </c>
      <c r="G320" s="124">
        <v>609305</v>
      </c>
      <c r="H320" s="124">
        <v>654305</v>
      </c>
      <c r="I320" s="95"/>
      <c r="J320" s="118"/>
      <c r="K320" s="118"/>
    </row>
    <row r="321" spans="1:11">
      <c r="A321" s="131"/>
      <c r="B321" s="97" t="s">
        <v>228</v>
      </c>
      <c r="C321" s="98" t="s">
        <v>229</v>
      </c>
      <c r="D321" s="205">
        <v>-1774997</v>
      </c>
      <c r="E321" s="126">
        <v>1192285</v>
      </c>
      <c r="F321" s="126">
        <v>288155</v>
      </c>
      <c r="G321" s="126">
        <v>609305</v>
      </c>
      <c r="H321" s="126">
        <v>654305</v>
      </c>
      <c r="I321" s="101"/>
      <c r="J321" s="118"/>
      <c r="K321" s="118"/>
    </row>
    <row r="322" spans="1:11">
      <c r="A322" s="102"/>
      <c r="B322" s="103" t="s">
        <v>230</v>
      </c>
      <c r="C322" s="104" t="s">
        <v>231</v>
      </c>
      <c r="D322" s="210">
        <v>-1774997</v>
      </c>
      <c r="E322" s="128">
        <v>1192285</v>
      </c>
      <c r="F322" s="128">
        <v>288155</v>
      </c>
      <c r="G322" s="128"/>
      <c r="H322" s="128"/>
      <c r="I322" s="107"/>
      <c r="J322" s="118"/>
      <c r="K322" s="118"/>
    </row>
    <row r="323" spans="1:11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1:11">
      <c r="A324" s="68"/>
      <c r="B324" s="32"/>
      <c r="C324" s="33" t="s">
        <v>232</v>
      </c>
      <c r="D324" s="70" t="s">
        <v>352</v>
      </c>
      <c r="E324" s="70" t="s">
        <v>29</v>
      </c>
      <c r="F324" s="70" t="s">
        <v>353</v>
      </c>
      <c r="G324" s="70" t="s">
        <v>370</v>
      </c>
      <c r="H324" s="152"/>
      <c r="I324" s="118"/>
      <c r="J324" s="118"/>
      <c r="K324" s="118"/>
    </row>
    <row r="325" spans="1:11">
      <c r="A325" s="68"/>
      <c r="B325" s="32"/>
      <c r="C325" s="33" t="s">
        <v>244</v>
      </c>
      <c r="D325" s="70">
        <v>1</v>
      </c>
      <c r="E325" s="70">
        <v>2</v>
      </c>
      <c r="F325" s="70">
        <v>3</v>
      </c>
      <c r="G325" s="70">
        <v>4</v>
      </c>
      <c r="H325" s="152"/>
      <c r="I325" s="118"/>
      <c r="J325" s="118"/>
      <c r="K325" s="118"/>
    </row>
    <row r="326" spans="1:11">
      <c r="A326" s="159"/>
      <c r="B326" s="160"/>
      <c r="C326" s="211"/>
      <c r="D326" s="162"/>
      <c r="E326" s="162"/>
      <c r="F326" s="162"/>
      <c r="G326" s="162"/>
      <c r="H326" s="118"/>
      <c r="I326" s="118"/>
      <c r="J326" s="118"/>
      <c r="K326" s="118"/>
    </row>
    <row r="327" spans="1:11">
      <c r="A327" s="212"/>
      <c r="B327" s="213" t="s">
        <v>233</v>
      </c>
      <c r="C327" s="212"/>
      <c r="D327" s="219">
        <v>199300</v>
      </c>
      <c r="E327" s="219">
        <v>203000</v>
      </c>
      <c r="F327" s="219">
        <v>203000</v>
      </c>
      <c r="G327" s="353">
        <f>D327/D342</f>
        <v>1.0148877360008636E-2</v>
      </c>
      <c r="H327" s="118"/>
      <c r="I327" s="118"/>
      <c r="J327" s="118"/>
      <c r="K327" s="118"/>
    </row>
    <row r="328" spans="1:11">
      <c r="A328" s="214"/>
      <c r="B328" s="215"/>
      <c r="C328" s="216"/>
      <c r="D328" s="220"/>
      <c r="E328" s="220"/>
      <c r="F328" s="220"/>
      <c r="G328" s="354"/>
      <c r="H328" s="118"/>
      <c r="I328" s="118"/>
      <c r="J328" s="118"/>
      <c r="K328" s="118"/>
    </row>
    <row r="329" spans="1:11">
      <c r="A329" s="218"/>
      <c r="B329" s="74" t="s">
        <v>234</v>
      </c>
      <c r="C329" s="218"/>
      <c r="D329" s="76">
        <v>199300</v>
      </c>
      <c r="E329" s="76">
        <v>203000</v>
      </c>
      <c r="F329" s="76">
        <v>203000</v>
      </c>
      <c r="G329" s="355">
        <f>D329/D342</f>
        <v>1.0148877360008636E-2</v>
      </c>
      <c r="H329" s="118"/>
      <c r="I329" s="118"/>
      <c r="J329" s="118"/>
      <c r="K329" s="118"/>
    </row>
    <row r="330" spans="1:11">
      <c r="A330" s="206"/>
      <c r="B330" s="207"/>
      <c r="C330" s="206"/>
      <c r="D330" s="190"/>
      <c r="E330" s="190"/>
      <c r="F330" s="190"/>
      <c r="G330" s="121"/>
      <c r="H330" s="118"/>
      <c r="I330" s="118"/>
      <c r="J330" s="118"/>
      <c r="K330" s="118"/>
    </row>
    <row r="331" spans="1:11">
      <c r="A331" s="212"/>
      <c r="B331" s="213" t="s">
        <v>235</v>
      </c>
      <c r="C331" s="212"/>
      <c r="D331" s="219">
        <f>D333+D334+D335+D336+D337+D338+D339+D340</f>
        <v>19438340</v>
      </c>
      <c r="E331" s="219">
        <f>E333+E334+E335+E336+E337+E338+E339+E340</f>
        <v>19168250</v>
      </c>
      <c r="F331" s="219">
        <f>F333+F334+F335+F336+F337+F338+F339+F340</f>
        <v>19123250</v>
      </c>
      <c r="G331" s="353">
        <f>D331/D342</f>
        <v>0.98985112263999131</v>
      </c>
      <c r="H331" s="118"/>
      <c r="I331" s="118"/>
      <c r="J331" s="118"/>
      <c r="K331" s="118"/>
    </row>
    <row r="332" spans="1:11">
      <c r="A332" s="214"/>
      <c r="B332" s="215"/>
      <c r="C332" s="216"/>
      <c r="D332" s="220"/>
      <c r="E332" s="220"/>
      <c r="F332" s="220"/>
      <c r="G332" s="354"/>
      <c r="H332" s="118"/>
      <c r="I332" s="118"/>
      <c r="J332" s="118"/>
      <c r="K332" s="118"/>
    </row>
    <row r="333" spans="1:11">
      <c r="A333" s="218"/>
      <c r="B333" s="74" t="s">
        <v>236</v>
      </c>
      <c r="C333" s="218"/>
      <c r="D333" s="76">
        <v>3428000</v>
      </c>
      <c r="E333" s="76">
        <f>E447</f>
        <v>2985750</v>
      </c>
      <c r="F333" s="76">
        <v>2985750</v>
      </c>
      <c r="G333" s="355">
        <f>D333/D342</f>
        <v>0.17456272749678678</v>
      </c>
      <c r="H333" s="118"/>
      <c r="I333" s="118"/>
      <c r="J333" s="118"/>
      <c r="K333" s="118"/>
    </row>
    <row r="334" spans="1:11">
      <c r="A334" s="218"/>
      <c r="B334" s="74" t="s">
        <v>237</v>
      </c>
      <c r="C334" s="218"/>
      <c r="D334" s="76">
        <v>1332000</v>
      </c>
      <c r="E334" s="76">
        <f>E490</f>
        <v>968000</v>
      </c>
      <c r="F334" s="76">
        <v>968000</v>
      </c>
      <c r="G334" s="355">
        <f>D334/D342</f>
        <v>6.7828924453243872E-2</v>
      </c>
      <c r="H334" s="118"/>
      <c r="I334" s="118"/>
      <c r="J334" s="118"/>
      <c r="K334" s="118"/>
    </row>
    <row r="335" spans="1:11">
      <c r="A335" s="218"/>
      <c r="B335" s="74" t="s">
        <v>238</v>
      </c>
      <c r="C335" s="218"/>
      <c r="D335" s="76">
        <v>9505000</v>
      </c>
      <c r="E335" s="76">
        <f>E503</f>
        <v>10890000</v>
      </c>
      <c r="F335" s="76">
        <f>F503</f>
        <v>11040000</v>
      </c>
      <c r="G335" s="355">
        <f>D335/D342</f>
        <v>0.48401946466072299</v>
      </c>
      <c r="H335" s="118"/>
      <c r="I335" s="118"/>
      <c r="J335" s="118"/>
      <c r="K335" s="118"/>
    </row>
    <row r="336" spans="1:11">
      <c r="A336" s="218"/>
      <c r="B336" s="74" t="s">
        <v>239</v>
      </c>
      <c r="C336" s="218"/>
      <c r="D336" s="76">
        <v>1619840</v>
      </c>
      <c r="E336" s="76">
        <v>891000</v>
      </c>
      <c r="F336" s="76">
        <f>F671</f>
        <v>696000</v>
      </c>
      <c r="G336" s="355">
        <f>D336/D342</f>
        <v>8.24864902299869E-2</v>
      </c>
      <c r="H336" s="118"/>
      <c r="I336" s="118"/>
      <c r="J336" s="118"/>
      <c r="K336" s="118"/>
    </row>
    <row r="337" spans="1:11">
      <c r="A337" s="218"/>
      <c r="B337" s="74" t="s">
        <v>240</v>
      </c>
      <c r="C337" s="218"/>
      <c r="D337" s="76">
        <v>443500</v>
      </c>
      <c r="E337" s="76">
        <f>E713</f>
        <v>368500</v>
      </c>
      <c r="F337" s="76">
        <v>368500</v>
      </c>
      <c r="G337" s="355">
        <f>D337/D342</f>
        <v>2.258418017643668E-2</v>
      </c>
      <c r="H337" s="118"/>
      <c r="I337" s="118"/>
      <c r="J337" s="118"/>
      <c r="K337" s="118"/>
    </row>
    <row r="338" spans="1:11">
      <c r="A338" s="218"/>
      <c r="B338" s="74" t="s">
        <v>241</v>
      </c>
      <c r="C338" s="218"/>
      <c r="D338" s="76">
        <v>630000</v>
      </c>
      <c r="E338" s="76">
        <v>620000</v>
      </c>
      <c r="F338" s="76">
        <f>F731</f>
        <v>620000</v>
      </c>
      <c r="G338" s="355">
        <f>D338/D342</f>
        <v>3.2081248052209937E-2</v>
      </c>
      <c r="H338" s="118"/>
      <c r="I338" s="118"/>
      <c r="J338" s="118"/>
      <c r="K338" s="118"/>
    </row>
    <row r="339" spans="1:11">
      <c r="A339" s="218"/>
      <c r="B339" s="74" t="s">
        <v>242</v>
      </c>
      <c r="C339" s="218"/>
      <c r="D339" s="76">
        <v>1835000</v>
      </c>
      <c r="E339" s="76">
        <f>E741</f>
        <v>1800000</v>
      </c>
      <c r="F339" s="76">
        <v>1800000</v>
      </c>
      <c r="G339" s="355">
        <f>D339/D342</f>
        <v>9.3443000279055929E-2</v>
      </c>
      <c r="H339" s="118"/>
      <c r="I339" s="118"/>
      <c r="J339" s="118"/>
      <c r="K339" s="118"/>
    </row>
    <row r="340" spans="1:11">
      <c r="A340" s="218"/>
      <c r="B340" s="74" t="s">
        <v>243</v>
      </c>
      <c r="C340" s="218"/>
      <c r="D340" s="76">
        <v>645000</v>
      </c>
      <c r="E340" s="76">
        <v>645000</v>
      </c>
      <c r="F340" s="76">
        <f>F757</f>
        <v>645000</v>
      </c>
      <c r="G340" s="355">
        <f>D340/D342</f>
        <v>3.2845087291548274E-2</v>
      </c>
      <c r="H340" s="118"/>
      <c r="I340" s="118"/>
      <c r="J340" s="118"/>
      <c r="K340" s="118"/>
    </row>
    <row r="341" spans="1:11">
      <c r="A341" s="221"/>
      <c r="B341" s="329"/>
      <c r="C341" s="330"/>
      <c r="D341" s="130"/>
      <c r="E341" s="130"/>
      <c r="F341" s="130"/>
      <c r="G341" s="83"/>
      <c r="H341" s="118"/>
      <c r="I341" s="118"/>
      <c r="J341" s="118"/>
      <c r="K341" s="118"/>
    </row>
    <row r="342" spans="1:11">
      <c r="A342" s="218"/>
      <c r="B342" s="331"/>
      <c r="C342" s="332" t="s">
        <v>347</v>
      </c>
      <c r="D342" s="76">
        <f>D331+D327</f>
        <v>19637640</v>
      </c>
      <c r="E342" s="76">
        <f>E331+E327</f>
        <v>19371250</v>
      </c>
      <c r="F342" s="76">
        <f>F331+F327</f>
        <v>19326250</v>
      </c>
      <c r="G342" s="355">
        <f>G333+G334+G335+G336+G337+G338+G339+G340+G329</f>
        <v>1</v>
      </c>
      <c r="H342" s="118"/>
      <c r="I342" s="118"/>
      <c r="J342" s="118"/>
      <c r="K342" s="118"/>
    </row>
    <row r="343" spans="1:11">
      <c r="A343" s="328"/>
      <c r="B343" s="139"/>
      <c r="C343" s="328"/>
      <c r="D343" s="142"/>
      <c r="E343" s="142"/>
      <c r="F343" s="142"/>
      <c r="G343" s="142"/>
      <c r="H343" s="118"/>
      <c r="I343" s="118"/>
      <c r="J343" s="118"/>
    </row>
    <row r="344" spans="1:11">
      <c r="A344" s="328"/>
      <c r="B344" s="139"/>
      <c r="C344" s="328"/>
      <c r="D344" s="142"/>
      <c r="E344" s="142"/>
      <c r="F344" s="142"/>
      <c r="G344" s="142"/>
      <c r="H344" s="118"/>
      <c r="I344" s="118"/>
    </row>
    <row r="345" spans="1:11">
      <c r="A345" s="118"/>
      <c r="B345" s="118"/>
      <c r="C345" s="118"/>
      <c r="D345" s="118"/>
      <c r="E345" s="118"/>
      <c r="F345" s="118"/>
      <c r="G345" s="118"/>
      <c r="H345" s="118"/>
      <c r="I345" s="118"/>
    </row>
    <row r="346" spans="1:11">
      <c r="A346" s="118"/>
      <c r="B346" s="118"/>
      <c r="C346" s="118"/>
      <c r="D346" s="118"/>
      <c r="E346" s="118"/>
      <c r="F346" s="118"/>
      <c r="G346" s="118"/>
      <c r="H346" s="118"/>
      <c r="I346" s="118"/>
    </row>
    <row r="347" spans="1:11">
      <c r="A347" s="68"/>
      <c r="B347" s="32"/>
      <c r="C347" s="33" t="s">
        <v>232</v>
      </c>
      <c r="D347" s="70" t="s">
        <v>352</v>
      </c>
      <c r="E347" s="118"/>
      <c r="F347" s="118"/>
      <c r="G347" s="118"/>
      <c r="H347" s="118"/>
      <c r="I347" s="118"/>
    </row>
    <row r="348" spans="1:11">
      <c r="A348" s="68"/>
      <c r="B348" s="32"/>
      <c r="C348" s="33" t="s">
        <v>245</v>
      </c>
      <c r="D348" s="70">
        <v>1</v>
      </c>
      <c r="E348" s="118"/>
      <c r="F348" s="118"/>
      <c r="G348" s="118"/>
      <c r="H348" s="118"/>
      <c r="I348" s="118"/>
    </row>
    <row r="349" spans="1:11">
      <c r="A349" s="159"/>
      <c r="B349" s="160"/>
      <c r="C349" s="211"/>
      <c r="D349" s="162"/>
      <c r="E349" s="118"/>
      <c r="F349" s="118"/>
      <c r="G349" s="118"/>
      <c r="H349" s="118"/>
      <c r="I349" s="118"/>
    </row>
    <row r="350" spans="1:11">
      <c r="A350" s="212"/>
      <c r="B350" s="213" t="s">
        <v>233</v>
      </c>
      <c r="C350" s="212"/>
      <c r="D350" s="219">
        <f>D351</f>
        <v>199300</v>
      </c>
      <c r="E350" s="118"/>
      <c r="F350" s="118"/>
      <c r="G350" s="118"/>
      <c r="H350" s="118"/>
      <c r="I350" s="118"/>
    </row>
    <row r="351" spans="1:11">
      <c r="A351" s="218"/>
      <c r="B351" s="74" t="s">
        <v>234</v>
      </c>
      <c r="C351" s="218"/>
      <c r="D351" s="76">
        <f>D353</f>
        <v>199300</v>
      </c>
      <c r="E351" s="118"/>
      <c r="F351" s="118"/>
      <c r="G351" s="118"/>
      <c r="H351" s="118"/>
      <c r="I351" s="118"/>
    </row>
    <row r="352" spans="1:11">
      <c r="A352" s="221"/>
      <c r="B352" s="79"/>
      <c r="C352" s="129" t="s">
        <v>246</v>
      </c>
      <c r="D352" s="130"/>
      <c r="E352" s="118"/>
      <c r="F352" s="118"/>
      <c r="G352" s="118"/>
      <c r="H352" s="118"/>
      <c r="I352" s="118"/>
    </row>
    <row r="353" spans="1:9">
      <c r="A353" s="221"/>
      <c r="B353" s="79" t="s">
        <v>88</v>
      </c>
      <c r="C353" s="129" t="s">
        <v>89</v>
      </c>
      <c r="D353" s="130">
        <v>199300</v>
      </c>
      <c r="E353" s="118"/>
      <c r="F353" s="118"/>
      <c r="G353" s="118"/>
      <c r="H353" s="118"/>
      <c r="I353" s="118"/>
    </row>
    <row r="354" spans="1:9">
      <c r="A354" s="214"/>
      <c r="B354" s="215"/>
      <c r="C354" s="216"/>
      <c r="D354" s="220"/>
      <c r="E354" s="118"/>
      <c r="F354" s="118"/>
      <c r="G354" s="118"/>
      <c r="H354" s="118"/>
      <c r="I354" s="118"/>
    </row>
    <row r="355" spans="1:9">
      <c r="A355" s="212"/>
      <c r="B355" s="213" t="s">
        <v>235</v>
      </c>
      <c r="C355" s="212"/>
      <c r="D355" s="219">
        <f>D356+D363+D368+D378+D386+D401+D405+D410</f>
        <v>19438340</v>
      </c>
      <c r="E355" s="118"/>
      <c r="F355" s="118"/>
      <c r="G355" s="118"/>
      <c r="H355" s="118"/>
      <c r="I355" s="118"/>
    </row>
    <row r="356" spans="1:9">
      <c r="A356" s="218"/>
      <c r="B356" s="74" t="s">
        <v>236</v>
      </c>
      <c r="C356" s="218"/>
      <c r="D356" s="76">
        <f>D358+D359+D360+D361</f>
        <v>3428000</v>
      </c>
      <c r="E356" s="118"/>
      <c r="F356" s="118"/>
      <c r="G356" s="118"/>
      <c r="H356" s="118"/>
      <c r="I356" s="118"/>
    </row>
    <row r="357" spans="1:9">
      <c r="A357" s="221"/>
      <c r="B357" s="222"/>
      <c r="C357" s="129" t="s">
        <v>246</v>
      </c>
      <c r="D357" s="223"/>
      <c r="E357" s="118"/>
      <c r="F357" s="118"/>
      <c r="G357" s="118"/>
      <c r="H357" s="118"/>
      <c r="I357" s="118"/>
    </row>
    <row r="358" spans="1:9">
      <c r="A358" s="221"/>
      <c r="B358" s="79" t="s">
        <v>88</v>
      </c>
      <c r="C358" s="129" t="s">
        <v>89</v>
      </c>
      <c r="D358" s="130">
        <v>2794600</v>
      </c>
      <c r="E358" s="118"/>
      <c r="F358" s="118"/>
      <c r="G358" s="118"/>
      <c r="H358" s="118"/>
      <c r="I358" s="118"/>
    </row>
    <row r="359" spans="1:9">
      <c r="A359" s="221"/>
      <c r="B359" s="79" t="s">
        <v>90</v>
      </c>
      <c r="C359" s="129" t="s">
        <v>373</v>
      </c>
      <c r="D359" s="130">
        <v>10000</v>
      </c>
      <c r="E359" s="118"/>
      <c r="F359" s="118"/>
      <c r="G359" s="118"/>
      <c r="H359" s="118"/>
      <c r="I359" s="118"/>
    </row>
    <row r="360" spans="1:9">
      <c r="A360" s="221"/>
      <c r="B360" s="79" t="s">
        <v>94</v>
      </c>
      <c r="C360" s="129" t="s">
        <v>247</v>
      </c>
      <c r="D360" s="130">
        <v>600000</v>
      </c>
      <c r="E360" s="118"/>
      <c r="F360" s="118"/>
      <c r="G360" s="118"/>
      <c r="H360" s="118"/>
      <c r="I360" s="118"/>
    </row>
    <row r="361" spans="1:9">
      <c r="A361" s="221"/>
      <c r="B361" s="79" t="s">
        <v>216</v>
      </c>
      <c r="C361" s="129" t="s">
        <v>374</v>
      </c>
      <c r="D361" s="130">
        <v>23400</v>
      </c>
      <c r="E361" s="118"/>
      <c r="F361" s="118"/>
      <c r="G361" s="118"/>
      <c r="H361" s="118"/>
      <c r="I361" s="118"/>
    </row>
    <row r="362" spans="1:9">
      <c r="A362" s="224"/>
      <c r="B362" s="146"/>
      <c r="C362" s="225"/>
      <c r="D362" s="148"/>
      <c r="E362" s="118"/>
      <c r="F362" s="118"/>
      <c r="G362" s="118"/>
      <c r="H362" s="118"/>
      <c r="I362" s="118"/>
    </row>
    <row r="363" spans="1:9">
      <c r="A363" s="218"/>
      <c r="B363" s="74" t="s">
        <v>237</v>
      </c>
      <c r="C363" s="218"/>
      <c r="D363" s="76">
        <f>D365+D366</f>
        <v>1332000</v>
      </c>
      <c r="E363" s="118"/>
      <c r="F363" s="118"/>
      <c r="G363" s="118"/>
      <c r="H363" s="118"/>
      <c r="I363" s="118"/>
    </row>
    <row r="364" spans="1:9">
      <c r="A364" s="226"/>
      <c r="B364" s="222"/>
      <c r="C364" s="129" t="s">
        <v>246</v>
      </c>
      <c r="D364" s="223"/>
      <c r="E364" s="118"/>
      <c r="F364" s="118"/>
      <c r="G364" s="118"/>
      <c r="H364" s="118"/>
      <c r="I364" s="118"/>
    </row>
    <row r="365" spans="1:9">
      <c r="A365" s="226"/>
      <c r="B365" s="79" t="s">
        <v>88</v>
      </c>
      <c r="C365" s="129" t="s">
        <v>89</v>
      </c>
      <c r="D365" s="130">
        <v>676000</v>
      </c>
      <c r="E365" s="118"/>
      <c r="F365" s="118"/>
      <c r="G365" s="118"/>
      <c r="H365" s="118"/>
      <c r="I365" s="118"/>
    </row>
    <row r="366" spans="1:9">
      <c r="A366" s="226"/>
      <c r="B366" s="79" t="s">
        <v>362</v>
      </c>
      <c r="C366" s="129" t="s">
        <v>372</v>
      </c>
      <c r="D366" s="130">
        <v>656000</v>
      </c>
      <c r="E366" s="118"/>
      <c r="F366" s="118"/>
      <c r="G366" s="118"/>
      <c r="H366" s="118"/>
      <c r="I366" s="118"/>
    </row>
    <row r="367" spans="1:9">
      <c r="A367" s="224"/>
      <c r="B367" s="146"/>
      <c r="C367" s="225"/>
      <c r="D367" s="148"/>
      <c r="E367" s="118"/>
      <c r="F367" s="118"/>
      <c r="G367" s="118"/>
      <c r="H367" s="118"/>
      <c r="I367" s="118"/>
    </row>
    <row r="368" spans="1:9">
      <c r="A368" s="218"/>
      <c r="B368" s="74" t="s">
        <v>238</v>
      </c>
      <c r="C368" s="218"/>
      <c r="D368" s="76">
        <f>D370+D371+D372+D373+D374+D375+D376</f>
        <v>9505000</v>
      </c>
      <c r="E368" s="118"/>
      <c r="F368" s="118"/>
      <c r="G368" s="118"/>
      <c r="H368" s="118"/>
      <c r="I368" s="118"/>
    </row>
    <row r="369" spans="1:9">
      <c r="A369" s="78"/>
      <c r="B369" s="222"/>
      <c r="C369" s="129" t="s">
        <v>248</v>
      </c>
      <c r="D369" s="223"/>
      <c r="E369" s="118"/>
      <c r="F369" s="118"/>
      <c r="G369" s="118"/>
      <c r="H369" s="118"/>
      <c r="I369" s="118"/>
    </row>
    <row r="370" spans="1:9">
      <c r="A370" s="78"/>
      <c r="B370" s="79" t="s">
        <v>88</v>
      </c>
      <c r="C370" s="129" t="s">
        <v>89</v>
      </c>
      <c r="D370" s="130">
        <v>1788000</v>
      </c>
      <c r="E370" s="118"/>
      <c r="F370" s="118"/>
      <c r="G370" s="118"/>
      <c r="H370" s="118"/>
      <c r="I370" s="118"/>
    </row>
    <row r="371" spans="1:9">
      <c r="A371" s="78"/>
      <c r="B371" s="79" t="s">
        <v>92</v>
      </c>
      <c r="C371" s="129" t="s">
        <v>249</v>
      </c>
      <c r="D371" s="130">
        <v>50000</v>
      </c>
      <c r="E371" s="118"/>
      <c r="F371" s="118"/>
      <c r="G371" s="118"/>
      <c r="H371" s="118"/>
      <c r="I371" s="118"/>
    </row>
    <row r="372" spans="1:9">
      <c r="A372" s="78"/>
      <c r="B372" s="79" t="s">
        <v>94</v>
      </c>
      <c r="C372" s="129" t="s">
        <v>247</v>
      </c>
      <c r="D372" s="130">
        <v>3195000</v>
      </c>
      <c r="E372" s="118"/>
      <c r="F372" s="118"/>
      <c r="G372" s="118"/>
      <c r="H372" s="118"/>
      <c r="I372" s="118"/>
    </row>
    <row r="373" spans="1:9">
      <c r="A373" s="78"/>
      <c r="B373" s="79" t="s">
        <v>98</v>
      </c>
      <c r="C373" s="129" t="s">
        <v>99</v>
      </c>
      <c r="D373" s="130">
        <v>670000</v>
      </c>
      <c r="E373" s="118"/>
      <c r="F373" s="118"/>
      <c r="G373" s="118"/>
      <c r="H373" s="118"/>
      <c r="I373" s="118"/>
    </row>
    <row r="374" spans="1:9">
      <c r="A374" s="78"/>
      <c r="B374" s="79" t="s">
        <v>216</v>
      </c>
      <c r="C374" s="129" t="s">
        <v>377</v>
      </c>
      <c r="D374" s="130">
        <v>10000</v>
      </c>
      <c r="E374" s="118"/>
      <c r="F374" s="118"/>
      <c r="G374" s="118"/>
      <c r="H374" s="118"/>
      <c r="I374" s="118"/>
    </row>
    <row r="375" spans="1:9">
      <c r="A375" s="78"/>
      <c r="B375" s="79" t="s">
        <v>366</v>
      </c>
      <c r="C375" s="129" t="s">
        <v>376</v>
      </c>
      <c r="D375" s="130">
        <v>692000</v>
      </c>
      <c r="E375" s="118"/>
      <c r="F375" s="118"/>
      <c r="G375" s="118"/>
      <c r="H375" s="118"/>
      <c r="I375" s="118"/>
    </row>
    <row r="376" spans="1:9">
      <c r="A376" s="78"/>
      <c r="B376" s="79" t="s">
        <v>78</v>
      </c>
      <c r="C376" s="129" t="s">
        <v>250</v>
      </c>
      <c r="D376" s="130">
        <v>3100000</v>
      </c>
      <c r="E376" s="118"/>
      <c r="F376" s="118"/>
      <c r="G376" s="118"/>
      <c r="H376" s="118"/>
      <c r="I376" s="118"/>
    </row>
    <row r="377" spans="1:9">
      <c r="A377" s="224"/>
      <c r="B377" s="146"/>
      <c r="C377" s="225"/>
      <c r="D377" s="148"/>
      <c r="E377" s="118"/>
      <c r="F377" s="118"/>
      <c r="G377" s="118"/>
      <c r="H377" s="118"/>
      <c r="I377" s="118"/>
    </row>
    <row r="378" spans="1:9">
      <c r="A378" s="218"/>
      <c r="B378" s="74" t="s">
        <v>239</v>
      </c>
      <c r="C378" s="218"/>
      <c r="D378" s="76">
        <f>D380+D381+D382+D383+D384</f>
        <v>1619840</v>
      </c>
      <c r="E378" s="118"/>
      <c r="F378" s="118"/>
      <c r="G378" s="118"/>
      <c r="H378" s="118"/>
      <c r="I378" s="118"/>
    </row>
    <row r="379" spans="1:9">
      <c r="A379" s="78"/>
      <c r="B379" s="79"/>
      <c r="C379" s="129" t="s">
        <v>246</v>
      </c>
      <c r="D379" s="130"/>
      <c r="E379" s="118"/>
      <c r="F379" s="118"/>
      <c r="G379" s="118"/>
      <c r="H379" s="118"/>
      <c r="I379" s="118"/>
    </row>
    <row r="380" spans="1:9">
      <c r="A380" s="78"/>
      <c r="B380" s="79" t="s">
        <v>88</v>
      </c>
      <c r="C380" s="129" t="s">
        <v>89</v>
      </c>
      <c r="D380" s="130">
        <v>530000</v>
      </c>
      <c r="E380" s="118"/>
      <c r="F380" s="118"/>
      <c r="G380" s="118"/>
      <c r="H380" s="118"/>
      <c r="I380" s="118"/>
    </row>
    <row r="381" spans="1:9">
      <c r="A381" s="78"/>
      <c r="B381" s="79" t="s">
        <v>90</v>
      </c>
      <c r="C381" s="129" t="s">
        <v>251</v>
      </c>
      <c r="D381" s="130">
        <v>140000</v>
      </c>
      <c r="E381" s="118"/>
      <c r="F381" s="118"/>
      <c r="G381" s="118"/>
      <c r="H381" s="118"/>
      <c r="I381" s="118"/>
    </row>
    <row r="382" spans="1:9">
      <c r="A382" s="78"/>
      <c r="B382" s="79" t="s">
        <v>96</v>
      </c>
      <c r="C382" s="129" t="s">
        <v>97</v>
      </c>
      <c r="D382" s="130">
        <v>150576</v>
      </c>
      <c r="E382" s="118"/>
      <c r="F382" s="118"/>
      <c r="G382" s="118"/>
      <c r="H382" s="118"/>
      <c r="I382" s="118"/>
    </row>
    <row r="383" spans="1:9">
      <c r="A383" s="78"/>
      <c r="B383" s="79" t="s">
        <v>343</v>
      </c>
      <c r="C383" s="129" t="s">
        <v>342</v>
      </c>
      <c r="D383" s="130">
        <v>785264</v>
      </c>
      <c r="E383" s="118"/>
      <c r="F383" s="118"/>
      <c r="G383" s="118"/>
      <c r="H383" s="118"/>
      <c r="I383" s="118"/>
    </row>
    <row r="384" spans="1:9">
      <c r="A384" s="78"/>
      <c r="B384" s="79" t="s">
        <v>38</v>
      </c>
      <c r="C384" s="129" t="s">
        <v>100</v>
      </c>
      <c r="D384" s="130">
        <v>14000</v>
      </c>
      <c r="E384" s="118"/>
      <c r="F384" s="118"/>
      <c r="G384" s="118"/>
      <c r="H384" s="118"/>
      <c r="I384" s="118"/>
    </row>
    <row r="385" spans="1:9">
      <c r="A385" s="224"/>
      <c r="B385" s="146"/>
      <c r="C385" s="225"/>
      <c r="D385" s="148"/>
      <c r="E385" s="118"/>
      <c r="F385" s="118"/>
      <c r="G385" s="118"/>
      <c r="H385" s="118"/>
      <c r="I385" s="118"/>
    </row>
    <row r="386" spans="1:9">
      <c r="A386" s="218"/>
      <c r="B386" s="74" t="s">
        <v>240</v>
      </c>
      <c r="C386" s="218"/>
      <c r="D386" s="76">
        <f>D388+D389+D390</f>
        <v>443500</v>
      </c>
      <c r="E386" s="118"/>
      <c r="F386" s="118"/>
      <c r="G386" s="118"/>
      <c r="H386" s="118"/>
      <c r="I386" s="118"/>
    </row>
    <row r="387" spans="1:9">
      <c r="A387" s="78"/>
      <c r="B387" s="79"/>
      <c r="C387" s="129" t="s">
        <v>246</v>
      </c>
      <c r="D387" s="130"/>
      <c r="E387" s="118"/>
      <c r="F387" s="118"/>
      <c r="G387" s="118"/>
      <c r="H387" s="118"/>
      <c r="I387" s="118"/>
    </row>
    <row r="388" spans="1:9">
      <c r="A388" s="78"/>
      <c r="B388" s="79" t="s">
        <v>88</v>
      </c>
      <c r="C388" s="129" t="s">
        <v>89</v>
      </c>
      <c r="D388" s="130">
        <v>408500</v>
      </c>
      <c r="E388" s="118"/>
      <c r="F388" s="118"/>
      <c r="G388" s="118"/>
      <c r="H388" s="118"/>
      <c r="I388" s="118"/>
    </row>
    <row r="389" spans="1:9">
      <c r="A389" s="78"/>
      <c r="B389" s="79" t="s">
        <v>96</v>
      </c>
      <c r="C389" s="129" t="s">
        <v>97</v>
      </c>
      <c r="D389" s="130">
        <v>15000</v>
      </c>
      <c r="E389" s="118"/>
      <c r="F389" s="118"/>
      <c r="G389" s="118"/>
      <c r="H389" s="118"/>
      <c r="I389" s="118"/>
    </row>
    <row r="390" spans="1:9">
      <c r="A390" s="78"/>
      <c r="B390" s="79" t="s">
        <v>38</v>
      </c>
      <c r="C390" s="129" t="s">
        <v>252</v>
      </c>
      <c r="D390" s="130">
        <v>20000</v>
      </c>
      <c r="E390" s="118"/>
      <c r="F390" s="118"/>
      <c r="G390" s="118"/>
      <c r="H390" s="118"/>
      <c r="I390" s="118"/>
    </row>
    <row r="391" spans="1:9">
      <c r="A391" s="133"/>
      <c r="B391" s="134"/>
      <c r="C391" s="135"/>
      <c r="D391" s="137"/>
      <c r="E391" s="118"/>
      <c r="F391" s="118"/>
      <c r="G391" s="118"/>
      <c r="H391" s="118"/>
      <c r="I391" s="118"/>
    </row>
    <row r="392" spans="1:9">
      <c r="A392" s="138"/>
      <c r="B392" s="139"/>
      <c r="C392" s="140"/>
      <c r="D392" s="142"/>
      <c r="E392" s="118"/>
      <c r="F392" s="118"/>
      <c r="G392" s="118"/>
      <c r="H392" s="118"/>
      <c r="I392" s="118"/>
    </row>
    <row r="393" spans="1:9">
      <c r="A393" s="138"/>
      <c r="B393" s="139"/>
      <c r="C393" s="140"/>
      <c r="D393" s="142"/>
      <c r="E393" s="118"/>
      <c r="F393" s="118"/>
      <c r="G393" s="118"/>
      <c r="H393" s="118"/>
      <c r="I393" s="118"/>
    </row>
    <row r="394" spans="1:9">
      <c r="A394" s="138"/>
      <c r="B394" s="139"/>
      <c r="C394" s="140"/>
      <c r="D394" s="142"/>
      <c r="E394" s="118"/>
      <c r="F394" s="118"/>
      <c r="G394" s="118"/>
      <c r="H394" s="118"/>
      <c r="I394" s="118"/>
    </row>
    <row r="395" spans="1:9">
      <c r="A395" s="138"/>
      <c r="B395" s="139"/>
      <c r="C395" s="140"/>
      <c r="D395" s="142"/>
      <c r="E395" s="118"/>
      <c r="F395" s="118"/>
      <c r="G395" s="118"/>
      <c r="H395" s="118"/>
      <c r="I395" s="118"/>
    </row>
    <row r="396" spans="1:9">
      <c r="A396" s="138"/>
      <c r="B396" s="139"/>
      <c r="C396" s="140"/>
      <c r="D396" s="142"/>
      <c r="E396" s="118"/>
      <c r="F396" s="118"/>
      <c r="G396" s="118"/>
      <c r="H396" s="118"/>
      <c r="I396" s="118"/>
    </row>
    <row r="397" spans="1:9">
      <c r="A397" s="138"/>
      <c r="B397" s="139"/>
      <c r="C397" s="140"/>
      <c r="D397" s="333"/>
      <c r="E397" s="118"/>
      <c r="F397" s="118"/>
      <c r="G397" s="118"/>
      <c r="H397" s="118"/>
      <c r="I397" s="118"/>
    </row>
    <row r="398" spans="1:9">
      <c r="A398" s="68"/>
      <c r="B398" s="32"/>
      <c r="C398" s="33" t="s">
        <v>232</v>
      </c>
      <c r="D398" s="70" t="s">
        <v>352</v>
      </c>
      <c r="E398" s="118"/>
      <c r="F398" s="118"/>
      <c r="G398" s="118"/>
      <c r="H398" s="118"/>
      <c r="I398" s="118"/>
    </row>
    <row r="399" spans="1:9">
      <c r="A399" s="68"/>
      <c r="B399" s="32"/>
      <c r="C399" s="33" t="s">
        <v>245</v>
      </c>
      <c r="D399" s="70">
        <v>3</v>
      </c>
      <c r="E399" s="118"/>
      <c r="F399" s="118"/>
      <c r="G399" s="118"/>
      <c r="H399" s="118"/>
      <c r="I399" s="118"/>
    </row>
    <row r="400" spans="1:9">
      <c r="A400" s="159"/>
      <c r="B400" s="160"/>
      <c r="C400" s="211"/>
      <c r="D400" s="162"/>
      <c r="E400" s="118"/>
      <c r="F400" s="118"/>
      <c r="G400" s="118"/>
      <c r="H400" s="118"/>
      <c r="I400" s="118"/>
    </row>
    <row r="401" spans="1:11">
      <c r="A401" s="218"/>
      <c r="B401" s="74" t="s">
        <v>241</v>
      </c>
      <c r="C401" s="218"/>
      <c r="D401" s="76">
        <f>D403</f>
        <v>630000</v>
      </c>
      <c r="E401" s="118"/>
      <c r="F401" s="118"/>
      <c r="G401" s="118"/>
      <c r="H401" s="118"/>
      <c r="I401" s="118"/>
    </row>
    <row r="402" spans="1:11">
      <c r="A402" s="78"/>
      <c r="B402" s="79"/>
      <c r="C402" s="129" t="s">
        <v>246</v>
      </c>
      <c r="D402" s="130"/>
      <c r="E402" s="118"/>
      <c r="F402" s="118"/>
      <c r="G402" s="118"/>
      <c r="H402" s="118"/>
      <c r="I402" s="118"/>
    </row>
    <row r="403" spans="1:11">
      <c r="A403" s="78"/>
      <c r="B403" s="79" t="s">
        <v>88</v>
      </c>
      <c r="C403" s="129" t="s">
        <v>89</v>
      </c>
      <c r="D403" s="130">
        <v>630000</v>
      </c>
      <c r="E403" s="118"/>
      <c r="F403" s="118"/>
      <c r="G403" s="118"/>
      <c r="H403" s="118"/>
      <c r="I403" s="118"/>
    </row>
    <row r="404" spans="1:11">
      <c r="A404" s="145"/>
      <c r="B404" s="146"/>
      <c r="C404" s="147"/>
      <c r="D404" s="148"/>
      <c r="E404" s="118"/>
      <c r="F404" s="118"/>
      <c r="G404" s="118"/>
      <c r="H404" s="118"/>
      <c r="I404" s="118"/>
    </row>
    <row r="405" spans="1:11">
      <c r="A405" s="218"/>
      <c r="B405" s="74" t="s">
        <v>242</v>
      </c>
      <c r="C405" s="218"/>
      <c r="D405" s="76">
        <f>D407+D408</f>
        <v>1835000</v>
      </c>
      <c r="E405" s="118"/>
      <c r="F405" s="118"/>
      <c r="G405" s="118"/>
      <c r="H405" s="118"/>
      <c r="I405" s="118"/>
    </row>
    <row r="406" spans="1:11">
      <c r="A406" s="226"/>
      <c r="B406" s="222"/>
      <c r="C406" s="129" t="s">
        <v>246</v>
      </c>
      <c r="D406" s="223"/>
      <c r="E406" s="118"/>
      <c r="F406" s="118"/>
      <c r="G406" s="118"/>
      <c r="H406" s="118"/>
      <c r="I406" s="118"/>
    </row>
    <row r="407" spans="1:11">
      <c r="A407" s="226"/>
      <c r="B407" s="79" t="s">
        <v>88</v>
      </c>
      <c r="C407" s="129" t="s">
        <v>89</v>
      </c>
      <c r="D407" s="130">
        <v>1810000</v>
      </c>
      <c r="E407" s="118"/>
      <c r="F407" s="118"/>
      <c r="G407" s="118"/>
      <c r="H407" s="118"/>
      <c r="I407" s="118"/>
    </row>
    <row r="408" spans="1:11">
      <c r="A408" s="226"/>
      <c r="B408" s="79" t="s">
        <v>96</v>
      </c>
      <c r="C408" s="129" t="s">
        <v>97</v>
      </c>
      <c r="D408" s="130">
        <v>25000</v>
      </c>
      <c r="E408" s="118"/>
      <c r="F408" s="118"/>
      <c r="G408" s="118"/>
      <c r="H408" s="118"/>
      <c r="I408" s="118"/>
    </row>
    <row r="409" spans="1:11">
      <c r="A409" s="224"/>
      <c r="B409" s="146"/>
      <c r="C409" s="225"/>
      <c r="D409" s="148"/>
      <c r="E409" s="118"/>
      <c r="F409" s="118"/>
      <c r="G409" s="118"/>
      <c r="H409" s="118"/>
      <c r="I409" s="118"/>
      <c r="J409" s="118"/>
      <c r="K409" s="118"/>
    </row>
    <row r="410" spans="1:11">
      <c r="A410" s="218"/>
      <c r="B410" s="74" t="s">
        <v>243</v>
      </c>
      <c r="C410" s="218"/>
      <c r="D410" s="76">
        <f>D412+D413</f>
        <v>645000</v>
      </c>
      <c r="E410" s="118"/>
      <c r="F410" s="118"/>
      <c r="G410" s="118"/>
      <c r="H410" s="118"/>
      <c r="I410" s="118"/>
      <c r="J410" s="118"/>
      <c r="K410" s="118"/>
    </row>
    <row r="411" spans="1:11">
      <c r="A411" s="226"/>
      <c r="B411" s="222"/>
      <c r="C411" s="129" t="s">
        <v>246</v>
      </c>
      <c r="D411" s="227"/>
      <c r="E411" s="118"/>
      <c r="F411" s="118"/>
      <c r="G411" s="118"/>
      <c r="H411" s="118"/>
      <c r="I411" s="118"/>
      <c r="J411" s="118"/>
      <c r="K411" s="118"/>
    </row>
    <row r="412" spans="1:11">
      <c r="A412" s="226"/>
      <c r="B412" s="79" t="s">
        <v>88</v>
      </c>
      <c r="C412" s="129" t="s">
        <v>89</v>
      </c>
      <c r="D412" s="228">
        <v>635000</v>
      </c>
      <c r="E412" s="118"/>
      <c r="F412" s="118"/>
      <c r="G412" s="118"/>
      <c r="H412" s="118"/>
      <c r="I412" s="118"/>
      <c r="J412" s="118"/>
      <c r="K412" s="118"/>
    </row>
    <row r="413" spans="1:11">
      <c r="A413" s="226"/>
      <c r="B413" s="79" t="s">
        <v>96</v>
      </c>
      <c r="C413" s="129" t="s">
        <v>97</v>
      </c>
      <c r="D413" s="228">
        <v>10000</v>
      </c>
      <c r="E413" s="118"/>
      <c r="F413" s="118"/>
      <c r="G413" s="118"/>
      <c r="H413" s="118"/>
      <c r="I413" s="118"/>
      <c r="J413" s="118"/>
      <c r="K413" s="118"/>
    </row>
    <row r="414" spans="1:11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1:11">
      <c r="A415" s="68"/>
      <c r="B415" s="32"/>
      <c r="C415" s="33" t="s">
        <v>232</v>
      </c>
      <c r="D415" s="70" t="s">
        <v>352</v>
      </c>
      <c r="E415" s="70" t="s">
        <v>29</v>
      </c>
      <c r="F415" s="70" t="s">
        <v>353</v>
      </c>
      <c r="G415" s="118"/>
      <c r="H415" s="118"/>
      <c r="I415" s="118"/>
      <c r="J415" s="118"/>
      <c r="K415" s="118"/>
    </row>
    <row r="416" spans="1:11">
      <c r="A416" s="68"/>
      <c r="B416" s="32"/>
      <c r="C416" s="33" t="s">
        <v>339</v>
      </c>
      <c r="D416" s="70">
        <v>1</v>
      </c>
      <c r="E416" s="70">
        <v>2</v>
      </c>
      <c r="F416" s="70">
        <v>3</v>
      </c>
      <c r="G416" s="118"/>
      <c r="H416" s="118"/>
      <c r="I416" s="118"/>
      <c r="J416" s="118"/>
      <c r="K416" s="118"/>
    </row>
    <row r="417" spans="1:11">
      <c r="A417" s="84" t="s">
        <v>253</v>
      </c>
      <c r="B417" s="202" t="s">
        <v>35</v>
      </c>
      <c r="C417" s="229" t="s">
        <v>254</v>
      </c>
      <c r="D417" s="230"/>
      <c r="E417" s="230"/>
      <c r="F417" s="230"/>
      <c r="G417" s="118"/>
      <c r="H417" s="118"/>
      <c r="I417" s="118"/>
      <c r="J417" s="118"/>
      <c r="K417" s="118"/>
    </row>
    <row r="418" spans="1:11">
      <c r="A418" s="68"/>
      <c r="B418" s="32"/>
      <c r="C418" s="119" t="s">
        <v>255</v>
      </c>
      <c r="D418" s="51">
        <f>D420+D446</f>
        <v>19637640</v>
      </c>
      <c r="E418" s="51">
        <f>E420+E446</f>
        <v>19371250</v>
      </c>
      <c r="F418" s="51">
        <f>F420+F446</f>
        <v>19326250</v>
      </c>
      <c r="G418" s="118"/>
      <c r="H418" s="118"/>
      <c r="I418" s="118"/>
      <c r="J418" s="118"/>
      <c r="K418" s="118"/>
    </row>
    <row r="419" spans="1:11">
      <c r="A419" s="68"/>
      <c r="B419" s="32"/>
      <c r="C419" s="119"/>
      <c r="D419" s="51"/>
      <c r="E419" s="51"/>
      <c r="F419" s="51"/>
      <c r="G419" s="118"/>
      <c r="H419" s="118"/>
      <c r="I419" s="118"/>
      <c r="J419" s="118"/>
      <c r="K419" s="118"/>
    </row>
    <row r="420" spans="1:11">
      <c r="A420" s="231"/>
      <c r="B420" s="232" t="s">
        <v>256</v>
      </c>
      <c r="C420" s="233"/>
      <c r="D420" s="234">
        <f>D421</f>
        <v>199300</v>
      </c>
      <c r="E420" s="234">
        <f>E421</f>
        <v>203000</v>
      </c>
      <c r="F420" s="234">
        <f>F421</f>
        <v>203000</v>
      </c>
      <c r="G420" s="118"/>
      <c r="H420" s="118"/>
      <c r="I420" s="118"/>
      <c r="J420" s="118"/>
      <c r="K420" s="118"/>
    </row>
    <row r="421" spans="1:11">
      <c r="A421" s="73"/>
      <c r="B421" s="235" t="s">
        <v>257</v>
      </c>
      <c r="C421" s="236"/>
      <c r="D421" s="169">
        <f>D425+D436</f>
        <v>199300</v>
      </c>
      <c r="E421" s="169">
        <f>E425+E436</f>
        <v>203000</v>
      </c>
      <c r="F421" s="169">
        <f>F425+F436</f>
        <v>203000</v>
      </c>
      <c r="G421" s="118"/>
      <c r="H421" s="118"/>
      <c r="I421" s="118"/>
      <c r="J421" s="118"/>
      <c r="K421" s="118"/>
    </row>
    <row r="422" spans="1:11">
      <c r="A422" s="78"/>
      <c r="B422" s="79"/>
      <c r="C422" s="129" t="s">
        <v>246</v>
      </c>
      <c r="D422" s="130"/>
      <c r="E422" s="130"/>
      <c r="F422" s="130"/>
      <c r="G422" s="118"/>
      <c r="H422" s="118"/>
      <c r="I422" s="118"/>
      <c r="J422" s="118"/>
      <c r="K422" s="118"/>
    </row>
    <row r="423" spans="1:11">
      <c r="A423" s="78"/>
      <c r="B423" s="79" t="s">
        <v>88</v>
      </c>
      <c r="C423" s="129" t="s">
        <v>89</v>
      </c>
      <c r="D423" s="130">
        <v>199300</v>
      </c>
      <c r="E423" s="130"/>
      <c r="F423" s="130"/>
      <c r="G423" s="118"/>
      <c r="H423" s="118"/>
      <c r="I423" s="118"/>
      <c r="J423" s="118"/>
      <c r="K423" s="118"/>
    </row>
    <row r="424" spans="1:11">
      <c r="A424" s="78"/>
      <c r="B424" s="222"/>
      <c r="C424" s="117"/>
      <c r="D424" s="223"/>
      <c r="E424" s="223"/>
      <c r="F424" s="223"/>
      <c r="G424" s="118"/>
      <c r="H424" s="118"/>
      <c r="I424" s="118"/>
      <c r="J424" s="118"/>
      <c r="K424" s="118"/>
    </row>
    <row r="425" spans="1:11">
      <c r="A425" s="209"/>
      <c r="B425" s="237"/>
      <c r="C425" s="238" t="s">
        <v>282</v>
      </c>
      <c r="D425" s="239">
        <f>D426+D431</f>
        <v>79300</v>
      </c>
      <c r="E425" s="239">
        <f>E426+E431</f>
        <v>83000</v>
      </c>
      <c r="F425" s="239">
        <f>F426+F431</f>
        <v>83000</v>
      </c>
      <c r="G425" s="118"/>
      <c r="H425" s="118"/>
      <c r="I425" s="118"/>
      <c r="J425" s="118"/>
      <c r="K425" s="118"/>
    </row>
    <row r="426" spans="1:11">
      <c r="A426" s="68"/>
      <c r="B426" s="207"/>
      <c r="C426" s="33" t="s">
        <v>283</v>
      </c>
      <c r="D426" s="240">
        <f t="shared" ref="D426:F427" si="10">D427</f>
        <v>52500</v>
      </c>
      <c r="E426" s="240">
        <f t="shared" si="10"/>
        <v>55000</v>
      </c>
      <c r="F426" s="240">
        <f t="shared" si="10"/>
        <v>55000</v>
      </c>
      <c r="G426" s="118"/>
      <c r="H426" s="118"/>
      <c r="I426" s="118"/>
      <c r="J426" s="118"/>
      <c r="K426" s="118"/>
    </row>
    <row r="427" spans="1:11">
      <c r="A427" s="90"/>
      <c r="B427" s="91" t="s">
        <v>13</v>
      </c>
      <c r="C427" s="92" t="s">
        <v>106</v>
      </c>
      <c r="D427" s="124">
        <f t="shared" si="10"/>
        <v>52500</v>
      </c>
      <c r="E427" s="124">
        <f t="shared" si="10"/>
        <v>55000</v>
      </c>
      <c r="F427" s="124">
        <f t="shared" si="10"/>
        <v>55000</v>
      </c>
      <c r="G427" s="118"/>
      <c r="H427" s="118"/>
      <c r="I427" s="118"/>
      <c r="J427" s="118"/>
      <c r="K427" s="118"/>
    </row>
    <row r="428" spans="1:11">
      <c r="A428" s="96"/>
      <c r="B428" s="97" t="s">
        <v>115</v>
      </c>
      <c r="C428" s="98" t="s">
        <v>116</v>
      </c>
      <c r="D428" s="126">
        <f>D429</f>
        <v>52500</v>
      </c>
      <c r="E428" s="126">
        <v>55000</v>
      </c>
      <c r="F428" s="126">
        <v>55000</v>
      </c>
      <c r="G428" s="118"/>
      <c r="H428" s="118"/>
      <c r="I428" s="118"/>
      <c r="J428" s="118"/>
      <c r="K428" s="118"/>
    </row>
    <row r="429" spans="1:11">
      <c r="A429" s="102">
        <v>1</v>
      </c>
      <c r="B429" s="103" t="s">
        <v>125</v>
      </c>
      <c r="C429" s="104" t="s">
        <v>126</v>
      </c>
      <c r="D429" s="128">
        <v>52500</v>
      </c>
      <c r="E429" s="128"/>
      <c r="F429" s="128"/>
      <c r="G429" s="118"/>
      <c r="H429" s="118"/>
      <c r="I429" s="118"/>
      <c r="J429" s="118"/>
      <c r="K429" s="118"/>
    </row>
    <row r="430" spans="1:11">
      <c r="A430" s="241"/>
      <c r="B430" s="242"/>
      <c r="C430" s="50"/>
      <c r="D430" s="243"/>
      <c r="E430" s="243"/>
      <c r="F430" s="243"/>
      <c r="G430" s="118"/>
      <c r="H430" s="118"/>
      <c r="I430" s="118"/>
      <c r="J430" s="118"/>
      <c r="K430" s="118"/>
    </row>
    <row r="431" spans="1:11">
      <c r="A431" s="241"/>
      <c r="B431" s="242"/>
      <c r="C431" s="50" t="s">
        <v>284</v>
      </c>
      <c r="D431" s="240">
        <f t="shared" ref="D431:F432" si="11">D432</f>
        <v>26800</v>
      </c>
      <c r="E431" s="240">
        <f t="shared" si="11"/>
        <v>28000</v>
      </c>
      <c r="F431" s="240">
        <f t="shared" si="11"/>
        <v>28000</v>
      </c>
      <c r="G431" s="118"/>
      <c r="H431" s="118"/>
      <c r="I431" s="118"/>
      <c r="J431" s="118"/>
      <c r="K431" s="118"/>
    </row>
    <row r="432" spans="1:11">
      <c r="A432" s="90"/>
      <c r="B432" s="91" t="s">
        <v>13</v>
      </c>
      <c r="C432" s="92" t="s">
        <v>106</v>
      </c>
      <c r="D432" s="124">
        <f t="shared" si="11"/>
        <v>26800</v>
      </c>
      <c r="E432" s="124">
        <f t="shared" si="11"/>
        <v>28000</v>
      </c>
      <c r="F432" s="124">
        <f t="shared" si="11"/>
        <v>28000</v>
      </c>
      <c r="G432" s="118"/>
      <c r="H432" s="118"/>
      <c r="I432" s="118"/>
      <c r="J432" s="118"/>
      <c r="K432" s="118"/>
    </row>
    <row r="433" spans="1:11">
      <c r="A433" s="96"/>
      <c r="B433" s="97" t="s">
        <v>145</v>
      </c>
      <c r="C433" s="98" t="s">
        <v>146</v>
      </c>
      <c r="D433" s="126">
        <f>D434</f>
        <v>26800</v>
      </c>
      <c r="E433" s="126">
        <v>28000</v>
      </c>
      <c r="F433" s="126">
        <v>28000</v>
      </c>
      <c r="G433" s="118"/>
      <c r="H433" s="118"/>
      <c r="I433" s="118"/>
      <c r="J433" s="118"/>
      <c r="K433" s="118"/>
    </row>
    <row r="434" spans="1:11">
      <c r="A434" s="102">
        <v>2</v>
      </c>
      <c r="B434" s="103" t="s">
        <v>147</v>
      </c>
      <c r="C434" s="104" t="s">
        <v>258</v>
      </c>
      <c r="D434" s="128">
        <v>26800</v>
      </c>
      <c r="E434" s="128"/>
      <c r="F434" s="128"/>
      <c r="G434" s="118"/>
      <c r="H434" s="118"/>
      <c r="I434" s="118"/>
      <c r="J434" s="118"/>
      <c r="K434" s="118"/>
    </row>
    <row r="435" spans="1:11">
      <c r="A435" s="241"/>
      <c r="B435" s="242"/>
      <c r="C435" s="50"/>
      <c r="D435" s="243"/>
      <c r="E435" s="243"/>
      <c r="F435" s="243"/>
      <c r="G435" s="118"/>
      <c r="H435" s="118"/>
      <c r="I435" s="118"/>
      <c r="J435" s="118"/>
      <c r="K435" s="118"/>
    </row>
    <row r="436" spans="1:11">
      <c r="A436" s="209"/>
      <c r="B436" s="237"/>
      <c r="C436" s="244" t="s">
        <v>285</v>
      </c>
      <c r="D436" s="239">
        <f t="shared" ref="D436:F437" si="12">D437</f>
        <v>120000</v>
      </c>
      <c r="E436" s="239">
        <f t="shared" si="12"/>
        <v>120000</v>
      </c>
      <c r="F436" s="239">
        <f t="shared" si="12"/>
        <v>120000</v>
      </c>
      <c r="G436" s="118"/>
      <c r="H436" s="118"/>
      <c r="I436" s="118"/>
      <c r="J436" s="118"/>
      <c r="K436" s="118"/>
    </row>
    <row r="437" spans="1:11">
      <c r="A437" s="241"/>
      <c r="B437" s="242"/>
      <c r="C437" s="245" t="s">
        <v>286</v>
      </c>
      <c r="D437" s="240">
        <f t="shared" si="12"/>
        <v>120000</v>
      </c>
      <c r="E437" s="240">
        <f t="shared" si="12"/>
        <v>120000</v>
      </c>
      <c r="F437" s="240">
        <f t="shared" si="12"/>
        <v>120000</v>
      </c>
      <c r="G437" s="118"/>
      <c r="H437" s="118"/>
      <c r="I437" s="118"/>
      <c r="J437" s="118"/>
    </row>
    <row r="438" spans="1:11">
      <c r="A438" s="90"/>
      <c r="B438" s="91" t="s">
        <v>13</v>
      </c>
      <c r="C438" s="92" t="s">
        <v>106</v>
      </c>
      <c r="D438" s="124">
        <f>D439+D442</f>
        <v>120000</v>
      </c>
      <c r="E438" s="124">
        <f>E439+E442</f>
        <v>120000</v>
      </c>
      <c r="F438" s="124">
        <f>F439+F442</f>
        <v>120000</v>
      </c>
      <c r="G438" s="118"/>
      <c r="H438" s="118"/>
      <c r="I438" s="118"/>
      <c r="J438" s="118"/>
    </row>
    <row r="439" spans="1:11">
      <c r="A439" s="96"/>
      <c r="B439" s="97" t="s">
        <v>115</v>
      </c>
      <c r="C439" s="98" t="s">
        <v>116</v>
      </c>
      <c r="D439" s="126">
        <f>D440+D441</f>
        <v>100000</v>
      </c>
      <c r="E439" s="126">
        <v>100000</v>
      </c>
      <c r="F439" s="126">
        <v>100000</v>
      </c>
      <c r="G439" s="118"/>
      <c r="H439" s="118"/>
      <c r="I439" s="118"/>
      <c r="J439" s="118"/>
    </row>
    <row r="440" spans="1:11">
      <c r="A440" s="102">
        <v>3</v>
      </c>
      <c r="B440" s="103" t="s">
        <v>121</v>
      </c>
      <c r="C440" s="104" t="s">
        <v>122</v>
      </c>
      <c r="D440" s="128">
        <v>30000</v>
      </c>
      <c r="E440" s="128"/>
      <c r="F440" s="128"/>
      <c r="G440" s="118"/>
      <c r="H440" s="118"/>
      <c r="I440" s="118"/>
      <c r="J440" s="118"/>
    </row>
    <row r="441" spans="1:11">
      <c r="A441" s="102">
        <v>4</v>
      </c>
      <c r="B441" s="103" t="s">
        <v>125</v>
      </c>
      <c r="C441" s="104" t="s">
        <v>126</v>
      </c>
      <c r="D441" s="128">
        <v>70000</v>
      </c>
      <c r="E441" s="128"/>
      <c r="F441" s="128"/>
      <c r="G441" s="118"/>
      <c r="H441" s="118"/>
      <c r="I441" s="118"/>
      <c r="J441" s="118"/>
    </row>
    <row r="442" spans="1:11">
      <c r="A442" s="96"/>
      <c r="B442" s="97" t="s">
        <v>145</v>
      </c>
      <c r="C442" s="98" t="s">
        <v>146</v>
      </c>
      <c r="D442" s="126">
        <f>D443</f>
        <v>20000</v>
      </c>
      <c r="E442" s="126">
        <v>20000</v>
      </c>
      <c r="F442" s="126">
        <v>20000</v>
      </c>
      <c r="G442" s="118"/>
      <c r="H442" s="118"/>
      <c r="I442" s="118"/>
      <c r="J442" s="118"/>
    </row>
    <row r="443" spans="1:11">
      <c r="A443" s="102">
        <v>5</v>
      </c>
      <c r="B443" s="103" t="s">
        <v>147</v>
      </c>
      <c r="C443" s="104" t="s">
        <v>258</v>
      </c>
      <c r="D443" s="128">
        <v>20000</v>
      </c>
      <c r="E443" s="128"/>
      <c r="F443" s="128"/>
      <c r="G443" s="118"/>
      <c r="H443" s="118"/>
      <c r="I443" s="118"/>
      <c r="J443" s="118"/>
    </row>
    <row r="444" spans="1:11">
      <c r="A444" s="102"/>
      <c r="B444" s="103"/>
      <c r="C444" s="104"/>
      <c r="D444" s="128"/>
      <c r="E444" s="128"/>
      <c r="F444" s="128"/>
      <c r="G444" s="118"/>
      <c r="H444" s="118"/>
      <c r="I444" s="118"/>
      <c r="J444" s="118"/>
    </row>
    <row r="445" spans="1:11">
      <c r="A445" s="68"/>
      <c r="B445" s="32"/>
      <c r="C445" s="33"/>
      <c r="D445" s="240"/>
      <c r="E445" s="243"/>
      <c r="F445" s="243"/>
      <c r="G445" s="118"/>
      <c r="H445" s="118"/>
      <c r="I445" s="118"/>
      <c r="J445" s="118"/>
    </row>
    <row r="446" spans="1:11">
      <c r="A446" s="246"/>
      <c r="B446" s="232" t="s">
        <v>259</v>
      </c>
      <c r="C446" s="38"/>
      <c r="D446" s="234">
        <f>D447+D490+D503+D671+D713+D731+D741+D757</f>
        <v>19438340</v>
      </c>
      <c r="E446" s="234">
        <f>E447+E490+E503+E671+E713+E731+E741+E757</f>
        <v>19168250</v>
      </c>
      <c r="F446" s="234">
        <f>F447+F490+F503+F671+F713+F731+F741+F757</f>
        <v>19123250</v>
      </c>
      <c r="G446" s="118"/>
      <c r="H446" s="118"/>
      <c r="I446" s="118"/>
      <c r="J446" s="118"/>
    </row>
    <row r="447" spans="1:11">
      <c r="A447" s="247"/>
      <c r="B447" s="235" t="s">
        <v>260</v>
      </c>
      <c r="C447" s="248"/>
      <c r="D447" s="169">
        <f>D454+D484</f>
        <v>3428000</v>
      </c>
      <c r="E447" s="169">
        <f>E454+E484</f>
        <v>2985750</v>
      </c>
      <c r="F447" s="169">
        <f>F454+F484</f>
        <v>2985750</v>
      </c>
      <c r="G447" s="118"/>
      <c r="H447" s="118"/>
      <c r="I447" s="118"/>
      <c r="J447" s="118"/>
    </row>
    <row r="448" spans="1:11">
      <c r="A448" s="226"/>
      <c r="B448" s="222"/>
      <c r="C448" s="129" t="s">
        <v>246</v>
      </c>
      <c r="D448" s="223"/>
      <c r="E448" s="223"/>
      <c r="F448" s="223"/>
      <c r="G448" s="118"/>
      <c r="H448" s="118"/>
      <c r="I448" s="118"/>
      <c r="J448" s="118"/>
    </row>
    <row r="449" spans="1:10">
      <c r="A449" s="226"/>
      <c r="B449" s="79" t="s">
        <v>88</v>
      </c>
      <c r="C449" s="129" t="s">
        <v>89</v>
      </c>
      <c r="D449" s="130">
        <v>2794600</v>
      </c>
      <c r="E449" s="130"/>
      <c r="F449" s="130"/>
      <c r="G449" s="118"/>
      <c r="H449" s="118"/>
      <c r="I449" s="118"/>
      <c r="J449" s="118"/>
    </row>
    <row r="450" spans="1:10">
      <c r="A450" s="226"/>
      <c r="B450" s="79" t="s">
        <v>90</v>
      </c>
      <c r="C450" s="129" t="s">
        <v>373</v>
      </c>
      <c r="D450" s="130">
        <v>10000</v>
      </c>
      <c r="E450" s="130"/>
      <c r="F450" s="130"/>
      <c r="G450" s="118"/>
      <c r="H450" s="118"/>
      <c r="I450" s="118"/>
      <c r="J450" s="118"/>
    </row>
    <row r="451" spans="1:10">
      <c r="A451" s="226"/>
      <c r="B451" s="79" t="s">
        <v>94</v>
      </c>
      <c r="C451" s="129" t="s">
        <v>247</v>
      </c>
      <c r="D451" s="130">
        <v>600000</v>
      </c>
      <c r="E451" s="130"/>
      <c r="F451" s="130"/>
      <c r="G451" s="118"/>
      <c r="H451" s="118"/>
      <c r="I451" s="118"/>
      <c r="J451" s="118"/>
    </row>
    <row r="452" spans="1:10">
      <c r="A452" s="226"/>
      <c r="B452" s="79" t="s">
        <v>216</v>
      </c>
      <c r="C452" s="129" t="s">
        <v>361</v>
      </c>
      <c r="D452" s="130">
        <v>23400</v>
      </c>
      <c r="E452" s="130"/>
      <c r="F452" s="130"/>
      <c r="G452" s="118"/>
      <c r="H452" s="118"/>
      <c r="I452" s="118"/>
      <c r="J452" s="118"/>
    </row>
    <row r="453" spans="1:10">
      <c r="A453" s="226"/>
      <c r="B453" s="222"/>
      <c r="C453" s="117"/>
      <c r="D453" s="223"/>
      <c r="E453" s="223"/>
      <c r="F453" s="223"/>
      <c r="G453" s="118"/>
      <c r="H453" s="118"/>
      <c r="I453" s="118"/>
      <c r="J453" s="118"/>
    </row>
    <row r="454" spans="1:10">
      <c r="A454" s="209"/>
      <c r="B454" s="237"/>
      <c r="C454" s="244" t="s">
        <v>287</v>
      </c>
      <c r="D454" s="239">
        <f>D455+D468+D473+D479</f>
        <v>2828000</v>
      </c>
      <c r="E454" s="239">
        <f>E455+E468+E473+E479</f>
        <v>2885750</v>
      </c>
      <c r="F454" s="239">
        <f>F455+F468+F473+F479</f>
        <v>2885750</v>
      </c>
      <c r="G454" s="118"/>
      <c r="H454" s="118"/>
      <c r="I454" s="118"/>
      <c r="J454" s="118"/>
    </row>
    <row r="455" spans="1:10">
      <c r="A455" s="68"/>
      <c r="B455" s="207"/>
      <c r="C455" s="33" t="s">
        <v>288</v>
      </c>
      <c r="D455" s="240">
        <f>D456</f>
        <v>2668000</v>
      </c>
      <c r="E455" s="240">
        <f>E456</f>
        <v>2755750</v>
      </c>
      <c r="F455" s="240">
        <f>F456</f>
        <v>2755750</v>
      </c>
      <c r="G455" s="118"/>
      <c r="H455" s="118"/>
      <c r="I455" s="118"/>
      <c r="J455" s="118"/>
    </row>
    <row r="456" spans="1:10">
      <c r="A456" s="249"/>
      <c r="B456" s="250" t="s">
        <v>13</v>
      </c>
      <c r="C456" s="251" t="s">
        <v>106</v>
      </c>
      <c r="D456" s="252">
        <f>D457+D461</f>
        <v>2668000</v>
      </c>
      <c r="E456" s="252">
        <f>E457+E461</f>
        <v>2755750</v>
      </c>
      <c r="F456" s="252">
        <f>F457+F461</f>
        <v>2755750</v>
      </c>
      <c r="G456" s="118"/>
      <c r="H456" s="118"/>
      <c r="I456" s="118"/>
      <c r="J456" s="118"/>
    </row>
    <row r="457" spans="1:10">
      <c r="A457" s="96"/>
      <c r="B457" s="97" t="s">
        <v>90</v>
      </c>
      <c r="C457" s="98" t="s">
        <v>107</v>
      </c>
      <c r="D457" s="126">
        <f>D458+D459+D460</f>
        <v>1814200</v>
      </c>
      <c r="E457" s="126">
        <v>1895750</v>
      </c>
      <c r="F457" s="126">
        <v>1895750</v>
      </c>
      <c r="G457" s="118"/>
      <c r="H457" s="118"/>
      <c r="I457" s="118"/>
      <c r="J457" s="118"/>
    </row>
    <row r="458" spans="1:10">
      <c r="A458" s="102">
        <v>6</v>
      </c>
      <c r="B458" s="103" t="s">
        <v>108</v>
      </c>
      <c r="C458" s="104" t="s">
        <v>261</v>
      </c>
      <c r="D458" s="128">
        <v>1480000</v>
      </c>
      <c r="E458" s="128"/>
      <c r="F458" s="128"/>
      <c r="G458" s="118"/>
      <c r="H458" s="118"/>
      <c r="I458" s="118"/>
      <c r="J458" s="118"/>
    </row>
    <row r="459" spans="1:10">
      <c r="A459" s="102">
        <v>7</v>
      </c>
      <c r="B459" s="103" t="s">
        <v>111</v>
      </c>
      <c r="C459" s="104" t="s">
        <v>112</v>
      </c>
      <c r="D459" s="128">
        <v>90000</v>
      </c>
      <c r="E459" s="128"/>
      <c r="F459" s="128"/>
      <c r="G459" s="118"/>
      <c r="H459" s="118"/>
      <c r="I459" s="118"/>
      <c r="J459" s="118"/>
    </row>
    <row r="460" spans="1:10">
      <c r="A460" s="102">
        <v>8</v>
      </c>
      <c r="B460" s="103" t="s">
        <v>113</v>
      </c>
      <c r="C460" s="104" t="s">
        <v>114</v>
      </c>
      <c r="D460" s="128">
        <v>244200</v>
      </c>
      <c r="E460" s="128"/>
      <c r="F460" s="128"/>
      <c r="G460" s="118"/>
      <c r="H460" s="118"/>
      <c r="I460" s="118"/>
      <c r="J460" s="118"/>
    </row>
    <row r="461" spans="1:10">
      <c r="A461" s="96"/>
      <c r="B461" s="97" t="s">
        <v>115</v>
      </c>
      <c r="C461" s="98" t="s">
        <v>116</v>
      </c>
      <c r="D461" s="126">
        <f>D462+D463+D464+D465+D466</f>
        <v>853800</v>
      </c>
      <c r="E461" s="126">
        <v>860000</v>
      </c>
      <c r="F461" s="126">
        <v>860000</v>
      </c>
      <c r="G461" s="118"/>
      <c r="H461" s="118"/>
      <c r="I461" s="118"/>
      <c r="J461" s="118"/>
    </row>
    <row r="462" spans="1:10">
      <c r="A462" s="102">
        <v>9</v>
      </c>
      <c r="B462" s="103" t="s">
        <v>117</v>
      </c>
      <c r="C462" s="104" t="s">
        <v>118</v>
      </c>
      <c r="D462" s="128">
        <v>30000</v>
      </c>
      <c r="E462" s="128"/>
      <c r="F462" s="128"/>
      <c r="G462" s="118"/>
      <c r="H462" s="118"/>
      <c r="I462" s="118"/>
      <c r="J462" s="118"/>
    </row>
    <row r="463" spans="1:10">
      <c r="A463" s="102">
        <v>10</v>
      </c>
      <c r="B463" s="103" t="s">
        <v>119</v>
      </c>
      <c r="C463" s="104" t="s">
        <v>120</v>
      </c>
      <c r="D463" s="128">
        <v>80000</v>
      </c>
      <c r="E463" s="128"/>
      <c r="F463" s="128"/>
      <c r="G463" s="118"/>
      <c r="H463" s="118"/>
      <c r="I463" s="118"/>
      <c r="J463" s="118"/>
    </row>
    <row r="464" spans="1:10">
      <c r="A464" s="102">
        <v>11</v>
      </c>
      <c r="B464" s="103" t="s">
        <v>121</v>
      </c>
      <c r="C464" s="104" t="s">
        <v>122</v>
      </c>
      <c r="D464" s="128">
        <v>600000</v>
      </c>
      <c r="E464" s="128"/>
      <c r="F464" s="128"/>
      <c r="G464" s="118"/>
      <c r="H464" s="118"/>
      <c r="I464" s="118"/>
      <c r="J464" s="118"/>
    </row>
    <row r="465" spans="1:10">
      <c r="A465" s="102">
        <v>12</v>
      </c>
      <c r="B465" s="103" t="s">
        <v>123</v>
      </c>
      <c r="C465" s="104" t="s">
        <v>360</v>
      </c>
      <c r="D465" s="128">
        <v>23400</v>
      </c>
      <c r="E465" s="128"/>
      <c r="F465" s="128"/>
      <c r="G465" s="118"/>
      <c r="H465" s="118"/>
      <c r="I465" s="118"/>
      <c r="J465" s="118"/>
    </row>
    <row r="466" spans="1:10">
      <c r="A466" s="102">
        <v>13</v>
      </c>
      <c r="B466" s="103" t="s">
        <v>125</v>
      </c>
      <c r="C466" s="104" t="s">
        <v>126</v>
      </c>
      <c r="D466" s="128">
        <v>120400</v>
      </c>
      <c r="E466" s="128"/>
      <c r="F466" s="128"/>
      <c r="G466" s="118"/>
      <c r="H466" s="118"/>
      <c r="I466" s="118"/>
      <c r="J466" s="118"/>
    </row>
    <row r="467" spans="1:10">
      <c r="A467" s="241"/>
      <c r="B467" s="242"/>
      <c r="C467" s="50"/>
      <c r="D467" s="243"/>
      <c r="E467" s="253"/>
      <c r="F467" s="243"/>
      <c r="G467" s="118"/>
      <c r="H467" s="118"/>
      <c r="I467" s="118"/>
      <c r="J467" s="118"/>
    </row>
    <row r="468" spans="1:10">
      <c r="A468" s="241"/>
      <c r="B468" s="242"/>
      <c r="C468" s="50" t="s">
        <v>289</v>
      </c>
      <c r="D468" s="240">
        <f>D469</f>
        <v>10000</v>
      </c>
      <c r="E468" s="240">
        <v>10000</v>
      </c>
      <c r="F468" s="240">
        <v>10000</v>
      </c>
      <c r="G468" s="118"/>
      <c r="H468" s="118"/>
      <c r="I468" s="118"/>
      <c r="J468" s="118"/>
    </row>
    <row r="469" spans="1:10">
      <c r="A469" s="149"/>
      <c r="B469" s="91" t="s">
        <v>15</v>
      </c>
      <c r="C469" s="92" t="s">
        <v>152</v>
      </c>
      <c r="D469" s="124">
        <f>D470</f>
        <v>10000</v>
      </c>
      <c r="E469" s="124">
        <v>10000</v>
      </c>
      <c r="F469" s="124">
        <v>10000</v>
      </c>
      <c r="G469" s="118"/>
      <c r="H469" s="118"/>
      <c r="I469" s="118"/>
      <c r="J469" s="118"/>
    </row>
    <row r="470" spans="1:10">
      <c r="A470" s="131"/>
      <c r="B470" s="97" t="s">
        <v>94</v>
      </c>
      <c r="C470" s="98" t="s">
        <v>157</v>
      </c>
      <c r="D470" s="126">
        <f>D471</f>
        <v>10000</v>
      </c>
      <c r="E470" s="126">
        <v>10000</v>
      </c>
      <c r="F470" s="126">
        <v>10000</v>
      </c>
      <c r="G470" s="118"/>
      <c r="H470" s="118"/>
      <c r="I470" s="118"/>
      <c r="J470" s="118"/>
    </row>
    <row r="471" spans="1:10">
      <c r="A471" s="102">
        <v>15</v>
      </c>
      <c r="B471" s="103" t="s">
        <v>160</v>
      </c>
      <c r="C471" s="104" t="s">
        <v>161</v>
      </c>
      <c r="D471" s="128">
        <v>10000</v>
      </c>
      <c r="E471" s="128"/>
      <c r="F471" s="128"/>
      <c r="G471" s="118"/>
      <c r="H471" s="118"/>
      <c r="I471" s="118"/>
      <c r="J471" s="118"/>
    </row>
    <row r="472" spans="1:10">
      <c r="A472" s="241"/>
      <c r="B472" s="242"/>
      <c r="C472" s="50"/>
      <c r="D472" s="243"/>
      <c r="E472" s="243"/>
      <c r="F472" s="243"/>
      <c r="G472" s="118"/>
      <c r="H472" s="118"/>
      <c r="I472" s="118"/>
      <c r="J472" s="118"/>
    </row>
    <row r="473" spans="1:10">
      <c r="A473" s="241"/>
      <c r="B473" s="242"/>
      <c r="C473" s="50" t="s">
        <v>290</v>
      </c>
      <c r="D473" s="240">
        <f t="shared" ref="D473:F474" si="13">D474</f>
        <v>100000</v>
      </c>
      <c r="E473" s="240">
        <f t="shared" si="13"/>
        <v>70000</v>
      </c>
      <c r="F473" s="240">
        <f t="shared" si="13"/>
        <v>70000</v>
      </c>
      <c r="G473" s="118"/>
      <c r="H473" s="118"/>
      <c r="I473" s="118"/>
      <c r="J473" s="118"/>
    </row>
    <row r="474" spans="1:10">
      <c r="A474" s="90"/>
      <c r="B474" s="91" t="s">
        <v>13</v>
      </c>
      <c r="C474" s="92" t="s">
        <v>106</v>
      </c>
      <c r="D474" s="124">
        <f t="shared" si="13"/>
        <v>100000</v>
      </c>
      <c r="E474" s="124">
        <f t="shared" si="13"/>
        <v>70000</v>
      </c>
      <c r="F474" s="124">
        <f t="shared" si="13"/>
        <v>70000</v>
      </c>
      <c r="G474" s="118"/>
      <c r="H474" s="118"/>
      <c r="I474" s="118"/>
      <c r="J474" s="118"/>
    </row>
    <row r="475" spans="1:10">
      <c r="A475" s="96"/>
      <c r="B475" s="97" t="s">
        <v>127</v>
      </c>
      <c r="C475" s="98" t="s">
        <v>128</v>
      </c>
      <c r="D475" s="126">
        <f>D476+D477</f>
        <v>100000</v>
      </c>
      <c r="E475" s="126">
        <v>70000</v>
      </c>
      <c r="F475" s="126">
        <v>70000</v>
      </c>
      <c r="G475" s="118"/>
      <c r="H475" s="118"/>
      <c r="I475" s="118"/>
      <c r="J475" s="118"/>
    </row>
    <row r="476" spans="1:10">
      <c r="A476" s="102">
        <v>16</v>
      </c>
      <c r="B476" s="103" t="s">
        <v>129</v>
      </c>
      <c r="C476" s="104" t="s">
        <v>130</v>
      </c>
      <c r="D476" s="128">
        <v>75000</v>
      </c>
      <c r="E476" s="128"/>
      <c r="F476" s="128"/>
      <c r="G476" s="118"/>
      <c r="H476" s="118"/>
      <c r="I476" s="118"/>
      <c r="J476" s="118"/>
    </row>
    <row r="477" spans="1:10">
      <c r="A477" s="102">
        <v>17</v>
      </c>
      <c r="B477" s="103" t="s">
        <v>131</v>
      </c>
      <c r="C477" s="104" t="s">
        <v>132</v>
      </c>
      <c r="D477" s="128">
        <v>25000</v>
      </c>
      <c r="E477" s="128"/>
      <c r="F477" s="128"/>
      <c r="G477" s="118"/>
      <c r="H477" s="118"/>
      <c r="I477" s="118"/>
      <c r="J477" s="118"/>
    </row>
    <row r="478" spans="1:10">
      <c r="A478" s="78"/>
      <c r="B478" s="79"/>
      <c r="C478" s="129"/>
      <c r="D478" s="130"/>
      <c r="E478" s="130"/>
      <c r="F478" s="130"/>
      <c r="G478" s="118"/>
      <c r="H478" s="118"/>
      <c r="I478" s="118"/>
      <c r="J478" s="118"/>
    </row>
    <row r="479" spans="1:10">
      <c r="A479" s="78"/>
      <c r="B479" s="79"/>
      <c r="C479" s="129" t="s">
        <v>371</v>
      </c>
      <c r="D479" s="223">
        <f>D480</f>
        <v>50000</v>
      </c>
      <c r="E479" s="223">
        <v>50000</v>
      </c>
      <c r="F479" s="223">
        <v>50000</v>
      </c>
      <c r="G479" s="118"/>
      <c r="H479" s="118"/>
      <c r="I479" s="118"/>
      <c r="J479" s="118"/>
    </row>
    <row r="480" spans="1:10">
      <c r="A480" s="348"/>
      <c r="B480" s="91" t="s">
        <v>13</v>
      </c>
      <c r="C480" s="92" t="s">
        <v>106</v>
      </c>
      <c r="D480" s="124">
        <f>D481</f>
        <v>50000</v>
      </c>
      <c r="E480" s="124">
        <v>50000</v>
      </c>
      <c r="F480" s="124">
        <v>50000</v>
      </c>
      <c r="G480" s="118"/>
      <c r="H480" s="118"/>
      <c r="I480" s="118"/>
      <c r="J480" s="118"/>
    </row>
    <row r="481" spans="1:10">
      <c r="A481" s="349"/>
      <c r="B481" s="350" t="s">
        <v>115</v>
      </c>
      <c r="C481" s="351" t="s">
        <v>116</v>
      </c>
      <c r="D481" s="352">
        <f>D482</f>
        <v>50000</v>
      </c>
      <c r="E481" s="352">
        <v>50000</v>
      </c>
      <c r="F481" s="352">
        <v>50000</v>
      </c>
      <c r="G481" s="118"/>
      <c r="H481" s="118"/>
      <c r="I481" s="118"/>
      <c r="J481" s="118"/>
    </row>
    <row r="482" spans="1:10">
      <c r="A482" s="102"/>
      <c r="B482" s="103" t="s">
        <v>125</v>
      </c>
      <c r="C482" s="104" t="s">
        <v>126</v>
      </c>
      <c r="D482" s="128">
        <v>50000</v>
      </c>
      <c r="E482" s="128"/>
      <c r="F482" s="128"/>
      <c r="G482" s="118"/>
      <c r="H482" s="118"/>
      <c r="I482" s="118"/>
      <c r="J482" s="118"/>
    </row>
    <row r="483" spans="1:10">
      <c r="A483" s="241"/>
      <c r="B483" s="242"/>
      <c r="C483" s="50"/>
      <c r="D483" s="243"/>
      <c r="E483" s="243"/>
      <c r="F483" s="243"/>
      <c r="G483" s="118"/>
      <c r="H483" s="118"/>
      <c r="I483" s="118"/>
      <c r="J483" s="118"/>
    </row>
    <row r="484" spans="1:10">
      <c r="A484" s="209"/>
      <c r="B484" s="237"/>
      <c r="C484" s="244" t="s">
        <v>291</v>
      </c>
      <c r="D484" s="239">
        <f t="shared" ref="D484:F486" si="14">D485</f>
        <v>600000</v>
      </c>
      <c r="E484" s="239">
        <f t="shared" si="14"/>
        <v>100000</v>
      </c>
      <c r="F484" s="239">
        <f t="shared" si="14"/>
        <v>100000</v>
      </c>
      <c r="G484" s="118"/>
      <c r="H484" s="118"/>
      <c r="I484" s="118"/>
      <c r="J484" s="118"/>
    </row>
    <row r="485" spans="1:10">
      <c r="A485" s="241"/>
      <c r="B485" s="242"/>
      <c r="C485" s="245" t="s">
        <v>292</v>
      </c>
      <c r="D485" s="240">
        <f t="shared" si="14"/>
        <v>600000</v>
      </c>
      <c r="E485" s="240">
        <f t="shared" si="14"/>
        <v>100000</v>
      </c>
      <c r="F485" s="240">
        <f t="shared" si="14"/>
        <v>100000</v>
      </c>
      <c r="G485" s="118"/>
      <c r="H485" s="118"/>
      <c r="I485" s="118"/>
      <c r="J485" s="118"/>
    </row>
    <row r="486" spans="1:10">
      <c r="A486" s="149"/>
      <c r="B486" s="91" t="s">
        <v>13</v>
      </c>
      <c r="C486" s="92" t="s">
        <v>106</v>
      </c>
      <c r="D486" s="124">
        <f t="shared" si="14"/>
        <v>600000</v>
      </c>
      <c r="E486" s="124">
        <f t="shared" si="14"/>
        <v>100000</v>
      </c>
      <c r="F486" s="124">
        <f t="shared" si="14"/>
        <v>100000</v>
      </c>
      <c r="G486" s="118"/>
      <c r="H486" s="118"/>
      <c r="I486" s="118"/>
      <c r="J486" s="118"/>
    </row>
    <row r="487" spans="1:10">
      <c r="A487" s="131"/>
      <c r="B487" s="97" t="s">
        <v>115</v>
      </c>
      <c r="C487" s="98" t="s">
        <v>116</v>
      </c>
      <c r="D487" s="126">
        <f>D488</f>
        <v>600000</v>
      </c>
      <c r="E487" s="126">
        <v>100000</v>
      </c>
      <c r="F487" s="126">
        <v>100000</v>
      </c>
      <c r="G487" s="118"/>
      <c r="H487" s="118"/>
      <c r="I487" s="118"/>
      <c r="J487" s="118"/>
    </row>
    <row r="488" spans="1:10">
      <c r="A488" s="102">
        <v>18</v>
      </c>
      <c r="B488" s="103" t="s">
        <v>121</v>
      </c>
      <c r="C488" s="104" t="s">
        <v>122</v>
      </c>
      <c r="D488" s="128">
        <v>600000</v>
      </c>
      <c r="E488" s="128"/>
      <c r="F488" s="128"/>
      <c r="G488" s="118"/>
      <c r="H488" s="118"/>
      <c r="I488" s="118"/>
      <c r="J488" s="118"/>
    </row>
    <row r="489" spans="1:10">
      <c r="A489" s="68"/>
      <c r="B489" s="32"/>
      <c r="C489" s="33"/>
      <c r="D489" s="243"/>
      <c r="E489" s="243"/>
      <c r="F489" s="243"/>
      <c r="G489" s="118"/>
      <c r="H489" s="118"/>
      <c r="I489" s="118"/>
      <c r="J489" s="118"/>
    </row>
    <row r="490" spans="1:10">
      <c r="A490" s="247"/>
      <c r="B490" s="235" t="s">
        <v>262</v>
      </c>
      <c r="C490" s="248"/>
      <c r="D490" s="169">
        <f>D495</f>
        <v>1332000</v>
      </c>
      <c r="E490" s="169">
        <f>E495</f>
        <v>968000</v>
      </c>
      <c r="F490" s="169">
        <f>F495</f>
        <v>968000</v>
      </c>
      <c r="G490" s="118"/>
      <c r="H490" s="118"/>
      <c r="I490" s="118"/>
      <c r="J490" s="118"/>
    </row>
    <row r="491" spans="1:10">
      <c r="A491" s="226"/>
      <c r="B491" s="222"/>
      <c r="C491" s="129" t="s">
        <v>246</v>
      </c>
      <c r="D491" s="223"/>
      <c r="E491" s="223"/>
      <c r="F491" s="223"/>
      <c r="G491" s="118"/>
      <c r="H491" s="118"/>
      <c r="I491" s="118"/>
      <c r="J491" s="118"/>
    </row>
    <row r="492" spans="1:10">
      <c r="A492" s="226"/>
      <c r="B492" s="79" t="s">
        <v>88</v>
      </c>
      <c r="C492" s="129" t="s">
        <v>89</v>
      </c>
      <c r="D492" s="130">
        <v>676000</v>
      </c>
      <c r="E492" s="130"/>
      <c r="F492" s="130"/>
      <c r="G492" s="118"/>
      <c r="H492" s="118"/>
      <c r="I492" s="118"/>
      <c r="J492" s="118"/>
    </row>
    <row r="493" spans="1:10">
      <c r="A493" s="226"/>
      <c r="B493" s="79" t="s">
        <v>362</v>
      </c>
      <c r="C493" s="129" t="s">
        <v>363</v>
      </c>
      <c r="D493" s="130">
        <v>656000</v>
      </c>
      <c r="E493" s="130"/>
      <c r="F493" s="130"/>
      <c r="G493" s="118"/>
      <c r="H493" s="118"/>
      <c r="I493" s="118"/>
      <c r="J493" s="118"/>
    </row>
    <row r="494" spans="1:10">
      <c r="A494" s="226"/>
      <c r="B494" s="222"/>
      <c r="C494" s="117"/>
      <c r="D494" s="223"/>
      <c r="E494" s="223"/>
      <c r="F494" s="223"/>
      <c r="G494" s="118"/>
      <c r="H494" s="118"/>
      <c r="I494" s="118"/>
      <c r="J494" s="118"/>
    </row>
    <row r="495" spans="1:10">
      <c r="A495" s="209"/>
      <c r="B495" s="237"/>
      <c r="C495" s="244" t="s">
        <v>293</v>
      </c>
      <c r="D495" s="239">
        <f t="shared" ref="D495:F496" si="15">D496</f>
        <v>1332000</v>
      </c>
      <c r="E495" s="239">
        <f t="shared" si="15"/>
        <v>968000</v>
      </c>
      <c r="F495" s="239">
        <f t="shared" si="15"/>
        <v>968000</v>
      </c>
      <c r="G495" s="118"/>
      <c r="H495" s="118"/>
      <c r="I495" s="118"/>
      <c r="J495" s="118"/>
    </row>
    <row r="496" spans="1:10">
      <c r="A496" s="68"/>
      <c r="B496" s="207"/>
      <c r="C496" s="33" t="s">
        <v>294</v>
      </c>
      <c r="D496" s="240">
        <f t="shared" si="15"/>
        <v>1332000</v>
      </c>
      <c r="E496" s="240">
        <f t="shared" si="15"/>
        <v>968000</v>
      </c>
      <c r="F496" s="240">
        <f t="shared" si="15"/>
        <v>968000</v>
      </c>
      <c r="G496" s="118"/>
      <c r="H496" s="118"/>
      <c r="I496" s="118"/>
      <c r="J496" s="118"/>
    </row>
    <row r="497" spans="1:10">
      <c r="A497" s="90"/>
      <c r="B497" s="254" t="s">
        <v>13</v>
      </c>
      <c r="C497" s="92" t="s">
        <v>106</v>
      </c>
      <c r="D497" s="124">
        <f>D498+D500</f>
        <v>1332000</v>
      </c>
      <c r="E497" s="124">
        <f>E498+E500</f>
        <v>968000</v>
      </c>
      <c r="F497" s="124">
        <f>F498+F500</f>
        <v>968000</v>
      </c>
      <c r="G497" s="118"/>
      <c r="H497" s="118"/>
      <c r="I497" s="118"/>
      <c r="J497" s="118"/>
    </row>
    <row r="498" spans="1:10">
      <c r="A498" s="96"/>
      <c r="B498" s="255" t="s">
        <v>136</v>
      </c>
      <c r="C498" s="98" t="s">
        <v>97</v>
      </c>
      <c r="D498" s="126">
        <f>D499</f>
        <v>1324000</v>
      </c>
      <c r="E498" s="126">
        <v>960000</v>
      </c>
      <c r="F498" s="126">
        <v>960000</v>
      </c>
      <c r="G498" s="118"/>
      <c r="H498" s="118"/>
      <c r="I498" s="118"/>
      <c r="J498" s="118"/>
    </row>
    <row r="499" spans="1:10">
      <c r="A499" s="102">
        <v>20</v>
      </c>
      <c r="B499" s="256" t="s">
        <v>137</v>
      </c>
      <c r="C499" s="104" t="s">
        <v>364</v>
      </c>
      <c r="D499" s="128">
        <v>1324000</v>
      </c>
      <c r="E499" s="128"/>
      <c r="F499" s="128"/>
      <c r="G499" s="118"/>
      <c r="H499" s="118"/>
      <c r="I499" s="118"/>
      <c r="J499" s="118"/>
    </row>
    <row r="500" spans="1:10">
      <c r="A500" s="96"/>
      <c r="B500" s="255" t="s">
        <v>145</v>
      </c>
      <c r="C500" s="98" t="s">
        <v>146</v>
      </c>
      <c r="D500" s="126">
        <f>D501</f>
        <v>8000</v>
      </c>
      <c r="E500" s="126">
        <v>8000</v>
      </c>
      <c r="F500" s="126">
        <v>8000</v>
      </c>
      <c r="G500" s="118"/>
      <c r="H500" s="118"/>
      <c r="I500" s="118"/>
      <c r="J500" s="118"/>
    </row>
    <row r="501" spans="1:10">
      <c r="A501" s="102">
        <v>21</v>
      </c>
      <c r="B501" s="256" t="s">
        <v>147</v>
      </c>
      <c r="C501" s="104" t="s">
        <v>258</v>
      </c>
      <c r="D501" s="128">
        <v>8000</v>
      </c>
      <c r="E501" s="128"/>
      <c r="F501" s="128"/>
      <c r="G501" s="118"/>
      <c r="H501" s="118"/>
      <c r="I501" s="118"/>
      <c r="J501" s="118"/>
    </row>
    <row r="502" spans="1:10">
      <c r="A502" s="68"/>
      <c r="B502" s="32"/>
      <c r="C502" s="33"/>
      <c r="D502" s="243"/>
      <c r="E502" s="243"/>
      <c r="F502" s="243"/>
      <c r="G502" s="118"/>
      <c r="H502" s="118"/>
      <c r="I502" s="118"/>
      <c r="J502" s="118"/>
    </row>
    <row r="503" spans="1:10">
      <c r="A503" s="73"/>
      <c r="B503" s="235" t="s">
        <v>263</v>
      </c>
      <c r="C503" s="236"/>
      <c r="D503" s="169">
        <f>D513+D543+D560</f>
        <v>9505000</v>
      </c>
      <c r="E503" s="169">
        <f>E513+E543+E560</f>
        <v>10890000</v>
      </c>
      <c r="F503" s="169">
        <f>F513+F543+F560</f>
        <v>11040000</v>
      </c>
      <c r="G503" s="118"/>
      <c r="H503" s="118"/>
      <c r="I503" s="118"/>
      <c r="J503" s="118"/>
    </row>
    <row r="504" spans="1:10">
      <c r="A504" s="78"/>
      <c r="B504" s="222"/>
      <c r="C504" s="129" t="s">
        <v>248</v>
      </c>
      <c r="D504" s="223"/>
      <c r="E504" s="223"/>
      <c r="F504" s="223"/>
      <c r="G504" s="118"/>
      <c r="H504" s="118"/>
      <c r="I504" s="118"/>
      <c r="J504" s="118"/>
    </row>
    <row r="505" spans="1:10">
      <c r="A505" s="78"/>
      <c r="B505" s="79" t="s">
        <v>88</v>
      </c>
      <c r="C505" s="129" t="s">
        <v>89</v>
      </c>
      <c r="D505" s="130">
        <v>1788000</v>
      </c>
      <c r="E505" s="130"/>
      <c r="F505" s="130"/>
      <c r="G505" s="118"/>
      <c r="H505" s="118"/>
      <c r="I505" s="118"/>
      <c r="J505" s="118"/>
    </row>
    <row r="506" spans="1:10">
      <c r="A506" s="78"/>
      <c r="B506" s="79" t="s">
        <v>92</v>
      </c>
      <c r="C506" s="129" t="s">
        <v>249</v>
      </c>
      <c r="D506" s="130">
        <v>50000</v>
      </c>
      <c r="E506" s="130"/>
      <c r="F506" s="130"/>
      <c r="G506" s="118"/>
      <c r="H506" s="118"/>
      <c r="I506" s="118"/>
      <c r="J506" s="118"/>
    </row>
    <row r="507" spans="1:10">
      <c r="A507" s="78"/>
      <c r="B507" s="79" t="s">
        <v>94</v>
      </c>
      <c r="C507" s="129" t="s">
        <v>247</v>
      </c>
      <c r="D507" s="130">
        <v>3195000</v>
      </c>
      <c r="E507" s="130"/>
      <c r="F507" s="130"/>
      <c r="G507" s="118"/>
      <c r="H507" s="118"/>
      <c r="I507" s="118"/>
      <c r="J507" s="118"/>
    </row>
    <row r="508" spans="1:10">
      <c r="A508" s="78"/>
      <c r="B508" s="79" t="s">
        <v>98</v>
      </c>
      <c r="C508" s="129" t="s">
        <v>99</v>
      </c>
      <c r="D508" s="130">
        <v>670000</v>
      </c>
      <c r="E508" s="130"/>
      <c r="F508" s="130"/>
      <c r="G508" s="118"/>
      <c r="H508" s="118"/>
      <c r="I508" s="118"/>
      <c r="J508" s="118"/>
    </row>
    <row r="509" spans="1:10">
      <c r="A509" s="78"/>
      <c r="B509" s="79" t="s">
        <v>216</v>
      </c>
      <c r="C509" s="129" t="s">
        <v>378</v>
      </c>
      <c r="D509" s="130">
        <v>10000</v>
      </c>
      <c r="E509" s="130"/>
      <c r="F509" s="130"/>
      <c r="G509" s="118"/>
      <c r="H509" s="118"/>
      <c r="I509" s="118"/>
      <c r="J509" s="118"/>
    </row>
    <row r="510" spans="1:10">
      <c r="A510" s="78"/>
      <c r="B510" s="79" t="s">
        <v>366</v>
      </c>
      <c r="C510" s="129" t="s">
        <v>367</v>
      </c>
      <c r="D510" s="130">
        <v>692000</v>
      </c>
      <c r="E510" s="130"/>
      <c r="F510" s="130"/>
      <c r="G510" s="118"/>
      <c r="H510" s="118"/>
      <c r="I510" s="118"/>
      <c r="J510" s="118"/>
    </row>
    <row r="511" spans="1:10">
      <c r="A511" s="78"/>
      <c r="B511" s="79" t="s">
        <v>78</v>
      </c>
      <c r="C511" s="129" t="s">
        <v>250</v>
      </c>
      <c r="D511" s="130">
        <v>3100000</v>
      </c>
      <c r="E511" s="130"/>
      <c r="F511" s="130"/>
      <c r="G511" s="118"/>
      <c r="H511" s="118"/>
      <c r="I511" s="118"/>
      <c r="J511" s="118"/>
    </row>
    <row r="512" spans="1:10">
      <c r="A512" s="78"/>
      <c r="B512" s="222"/>
      <c r="C512" s="117"/>
      <c r="D512" s="223"/>
      <c r="E512" s="223"/>
      <c r="F512" s="223"/>
      <c r="G512" s="118"/>
      <c r="H512" s="118"/>
      <c r="I512" s="118"/>
      <c r="J512" s="118"/>
    </row>
    <row r="513" spans="1:10">
      <c r="A513" s="209"/>
      <c r="B513" s="257"/>
      <c r="C513" s="238" t="s">
        <v>295</v>
      </c>
      <c r="D513" s="239">
        <f>D514+D521+D529+D535</f>
        <v>3025000</v>
      </c>
      <c r="E513" s="239">
        <f>E514+E521+E529+E535</f>
        <v>2950000</v>
      </c>
      <c r="F513" s="239">
        <f>F514+F521+F529+F535</f>
        <v>2950000</v>
      </c>
      <c r="G513" s="118"/>
      <c r="H513" s="118"/>
      <c r="I513" s="118"/>
      <c r="J513" s="118"/>
    </row>
    <row r="514" spans="1:10">
      <c r="A514" s="258"/>
      <c r="B514" s="259"/>
      <c r="C514" s="72" t="s">
        <v>296</v>
      </c>
      <c r="D514" s="240">
        <f>D515</f>
        <v>300000</v>
      </c>
      <c r="E514" s="240">
        <f>E515</f>
        <v>300000</v>
      </c>
      <c r="F514" s="240">
        <f>F515</f>
        <v>300000</v>
      </c>
      <c r="G514" s="118"/>
      <c r="H514" s="118"/>
      <c r="I514" s="118"/>
      <c r="J514" s="118"/>
    </row>
    <row r="515" spans="1:10">
      <c r="A515" s="90"/>
      <c r="B515" s="91" t="s">
        <v>13</v>
      </c>
      <c r="C515" s="92" t="s">
        <v>106</v>
      </c>
      <c r="D515" s="124">
        <f>D516+D518</f>
        <v>300000</v>
      </c>
      <c r="E515" s="124">
        <f>E516+E518</f>
        <v>300000</v>
      </c>
      <c r="F515" s="124">
        <f>F516+F518</f>
        <v>300000</v>
      </c>
      <c r="G515" s="118"/>
      <c r="H515" s="118"/>
      <c r="I515" s="118"/>
      <c r="J515" s="118"/>
    </row>
    <row r="516" spans="1:10">
      <c r="A516" s="96"/>
      <c r="B516" s="97" t="s">
        <v>115</v>
      </c>
      <c r="C516" s="98" t="s">
        <v>116</v>
      </c>
      <c r="D516" s="126">
        <f>D517</f>
        <v>260000</v>
      </c>
      <c r="E516" s="126">
        <v>260000</v>
      </c>
      <c r="F516" s="126">
        <v>260000</v>
      </c>
      <c r="G516" s="118"/>
      <c r="H516" s="118"/>
      <c r="I516" s="118"/>
      <c r="J516" s="118"/>
    </row>
    <row r="517" spans="1:10">
      <c r="A517" s="102">
        <v>22</v>
      </c>
      <c r="B517" s="103" t="s">
        <v>121</v>
      </c>
      <c r="C517" s="104" t="s">
        <v>122</v>
      </c>
      <c r="D517" s="128">
        <v>260000</v>
      </c>
      <c r="E517" s="128"/>
      <c r="F517" s="128"/>
      <c r="G517" s="118"/>
      <c r="H517" s="118"/>
      <c r="I517" s="118"/>
      <c r="J517" s="118"/>
    </row>
    <row r="518" spans="1:10">
      <c r="A518" s="96"/>
      <c r="B518" s="132">
        <v>35</v>
      </c>
      <c r="C518" s="96" t="s">
        <v>264</v>
      </c>
      <c r="D518" s="126">
        <f>D519</f>
        <v>40000</v>
      </c>
      <c r="E518" s="126">
        <v>40000</v>
      </c>
      <c r="F518" s="126">
        <v>40000</v>
      </c>
      <c r="G518" s="118"/>
      <c r="H518" s="118"/>
      <c r="I518" s="118"/>
      <c r="J518" s="118"/>
    </row>
    <row r="519" spans="1:10">
      <c r="A519" s="102">
        <v>23</v>
      </c>
      <c r="B519" s="103" t="s">
        <v>134</v>
      </c>
      <c r="C519" s="104" t="s">
        <v>135</v>
      </c>
      <c r="D519" s="128">
        <v>40000</v>
      </c>
      <c r="E519" s="128"/>
      <c r="F519" s="128"/>
      <c r="G519" s="118"/>
      <c r="H519" s="118"/>
      <c r="I519" s="118"/>
      <c r="J519" s="118"/>
    </row>
    <row r="520" spans="1:10">
      <c r="A520" s="241"/>
      <c r="B520" s="242"/>
      <c r="C520" s="50"/>
      <c r="D520" s="243"/>
      <c r="E520" s="243"/>
      <c r="F520" s="243"/>
      <c r="G520" s="118"/>
      <c r="H520" s="118"/>
      <c r="I520" s="118"/>
      <c r="J520" s="118"/>
    </row>
    <row r="521" spans="1:10">
      <c r="A521" s="258"/>
      <c r="B521" s="259"/>
      <c r="C521" s="72" t="s">
        <v>297</v>
      </c>
      <c r="D521" s="240">
        <f>D522</f>
        <v>1625000</v>
      </c>
      <c r="E521" s="240">
        <f>E522</f>
        <v>1550000</v>
      </c>
      <c r="F521" s="240">
        <f>F522</f>
        <v>1550000</v>
      </c>
      <c r="G521" s="118"/>
      <c r="H521" s="118"/>
      <c r="I521" s="118"/>
      <c r="J521" s="118"/>
    </row>
    <row r="522" spans="1:10">
      <c r="A522" s="90"/>
      <c r="B522" s="91" t="s">
        <v>13</v>
      </c>
      <c r="C522" s="92" t="s">
        <v>106</v>
      </c>
      <c r="D522" s="124">
        <f>D523+D526</f>
        <v>1625000</v>
      </c>
      <c r="E522" s="124">
        <f>E523+E526</f>
        <v>1550000</v>
      </c>
      <c r="F522" s="124">
        <f>F523+F526</f>
        <v>1550000</v>
      </c>
      <c r="G522" s="118"/>
      <c r="H522" s="118"/>
      <c r="I522" s="118"/>
      <c r="J522" s="118"/>
    </row>
    <row r="523" spans="1:10">
      <c r="A523" s="96"/>
      <c r="B523" s="97" t="s">
        <v>115</v>
      </c>
      <c r="C523" s="98" t="s">
        <v>116</v>
      </c>
      <c r="D523" s="126">
        <f>D524+D525</f>
        <v>1575000</v>
      </c>
      <c r="E523" s="126">
        <v>1500000</v>
      </c>
      <c r="F523" s="126">
        <v>1500000</v>
      </c>
      <c r="G523" s="118"/>
      <c r="H523" s="118"/>
      <c r="I523" s="118"/>
      <c r="J523" s="118"/>
    </row>
    <row r="524" spans="1:10">
      <c r="A524" s="102">
        <v>24</v>
      </c>
      <c r="B524" s="103" t="s">
        <v>119</v>
      </c>
      <c r="C524" s="104" t="s">
        <v>120</v>
      </c>
      <c r="D524" s="128">
        <v>100000</v>
      </c>
      <c r="E524" s="128"/>
      <c r="F524" s="128"/>
      <c r="G524" s="118"/>
      <c r="H524" s="118"/>
      <c r="I524" s="118"/>
      <c r="J524" s="118"/>
    </row>
    <row r="525" spans="1:10">
      <c r="A525" s="102">
        <v>25</v>
      </c>
      <c r="B525" s="103" t="s">
        <v>121</v>
      </c>
      <c r="C525" s="104" t="s">
        <v>122</v>
      </c>
      <c r="D525" s="128">
        <v>1475000</v>
      </c>
      <c r="E525" s="128"/>
      <c r="F525" s="128"/>
      <c r="G525" s="118"/>
      <c r="H525" s="118"/>
      <c r="I525" s="118"/>
      <c r="J525" s="118"/>
    </row>
    <row r="526" spans="1:10">
      <c r="A526" s="349"/>
      <c r="B526" s="350" t="s">
        <v>145</v>
      </c>
      <c r="C526" s="351" t="s">
        <v>146</v>
      </c>
      <c r="D526" s="352">
        <v>50000</v>
      </c>
      <c r="E526" s="352">
        <v>50000</v>
      </c>
      <c r="F526" s="352">
        <v>50000</v>
      </c>
      <c r="G526" s="118"/>
      <c r="H526" s="118"/>
      <c r="I526" s="118"/>
      <c r="J526" s="118"/>
    </row>
    <row r="527" spans="1:10">
      <c r="A527" s="102"/>
      <c r="B527" s="103" t="s">
        <v>147</v>
      </c>
      <c r="C527" s="104" t="s">
        <v>258</v>
      </c>
      <c r="D527" s="128">
        <v>50000</v>
      </c>
      <c r="E527" s="128"/>
      <c r="F527" s="128"/>
      <c r="G527" s="118"/>
      <c r="H527" s="118"/>
      <c r="I527" s="118"/>
      <c r="J527" s="118"/>
    </row>
    <row r="528" spans="1:10">
      <c r="A528" s="241"/>
      <c r="B528" s="242"/>
      <c r="C528" s="50"/>
      <c r="D528" s="243"/>
      <c r="E528" s="243"/>
      <c r="F528" s="243"/>
      <c r="G528" s="118"/>
      <c r="H528" s="118"/>
      <c r="I528" s="118"/>
      <c r="J528" s="118"/>
    </row>
    <row r="529" spans="1:10">
      <c r="A529" s="258"/>
      <c r="B529" s="259"/>
      <c r="C529" s="72" t="s">
        <v>298</v>
      </c>
      <c r="D529" s="240">
        <f>D530</f>
        <v>500000</v>
      </c>
      <c r="E529" s="240">
        <v>500000</v>
      </c>
      <c r="F529" s="240">
        <v>500000</v>
      </c>
      <c r="G529" s="118"/>
      <c r="H529" s="118"/>
      <c r="I529" s="118"/>
      <c r="J529" s="118"/>
    </row>
    <row r="530" spans="1:10">
      <c r="A530" s="90"/>
      <c r="B530" s="91" t="s">
        <v>13</v>
      </c>
      <c r="C530" s="92" t="s">
        <v>106</v>
      </c>
      <c r="D530" s="124">
        <f>D531</f>
        <v>500000</v>
      </c>
      <c r="E530" s="124">
        <v>500000</v>
      </c>
      <c r="F530" s="124">
        <v>500000</v>
      </c>
      <c r="G530" s="118"/>
      <c r="H530" s="118"/>
      <c r="I530" s="118"/>
      <c r="J530" s="118"/>
    </row>
    <row r="531" spans="1:10">
      <c r="A531" s="96"/>
      <c r="B531" s="97" t="s">
        <v>115</v>
      </c>
      <c r="C531" s="98" t="s">
        <v>116</v>
      </c>
      <c r="D531" s="126">
        <f>D532+D533</f>
        <v>500000</v>
      </c>
      <c r="E531" s="126">
        <v>500000</v>
      </c>
      <c r="F531" s="126">
        <v>500000</v>
      </c>
      <c r="G531" s="118"/>
      <c r="H531" s="118"/>
      <c r="I531" s="118"/>
      <c r="J531" s="118"/>
    </row>
    <row r="532" spans="1:10">
      <c r="A532" s="102">
        <v>26</v>
      </c>
      <c r="B532" s="103" t="s">
        <v>119</v>
      </c>
      <c r="C532" s="104" t="s">
        <v>120</v>
      </c>
      <c r="D532" s="128">
        <v>25000</v>
      </c>
      <c r="E532" s="128"/>
      <c r="F532" s="128"/>
      <c r="G532" s="118"/>
      <c r="H532" s="118"/>
      <c r="I532" s="118"/>
      <c r="J532" s="118"/>
    </row>
    <row r="533" spans="1:10">
      <c r="A533" s="102">
        <v>27</v>
      </c>
      <c r="B533" s="103" t="s">
        <v>121</v>
      </c>
      <c r="C533" s="104" t="s">
        <v>122</v>
      </c>
      <c r="D533" s="128">
        <v>475000</v>
      </c>
      <c r="E533" s="128"/>
      <c r="F533" s="128"/>
      <c r="G533" s="118"/>
      <c r="H533" s="118"/>
      <c r="I533" s="118"/>
      <c r="J533" s="118"/>
    </row>
    <row r="534" spans="1:10">
      <c r="A534" s="241"/>
      <c r="B534" s="242"/>
      <c r="C534" s="50"/>
      <c r="D534" s="243"/>
      <c r="E534" s="243"/>
      <c r="F534" s="243"/>
      <c r="G534" s="118"/>
      <c r="H534" s="118"/>
      <c r="I534" s="118"/>
      <c r="J534" s="118"/>
    </row>
    <row r="535" spans="1:10">
      <c r="A535" s="258"/>
      <c r="B535" s="259"/>
      <c r="C535" s="72" t="s">
        <v>299</v>
      </c>
      <c r="D535" s="240">
        <f>D536</f>
        <v>600000</v>
      </c>
      <c r="E535" s="240">
        <v>600000</v>
      </c>
      <c r="F535" s="240">
        <v>600000</v>
      </c>
      <c r="G535" s="118"/>
      <c r="H535" s="118"/>
      <c r="I535" s="118"/>
      <c r="J535" s="118"/>
    </row>
    <row r="536" spans="1:10">
      <c r="A536" s="90"/>
      <c r="B536" s="91" t="s">
        <v>13</v>
      </c>
      <c r="C536" s="92" t="s">
        <v>106</v>
      </c>
      <c r="D536" s="124">
        <f>D537+D540</f>
        <v>600000</v>
      </c>
      <c r="E536" s="124">
        <v>600000</v>
      </c>
      <c r="F536" s="124">
        <v>600000</v>
      </c>
      <c r="G536" s="118"/>
      <c r="H536" s="118"/>
      <c r="I536" s="118"/>
      <c r="J536" s="118"/>
    </row>
    <row r="537" spans="1:10">
      <c r="A537" s="96"/>
      <c r="B537" s="97" t="s">
        <v>115</v>
      </c>
      <c r="C537" s="98" t="s">
        <v>116</v>
      </c>
      <c r="D537" s="126">
        <f>D538+D539</f>
        <v>599000</v>
      </c>
      <c r="E537" s="126">
        <v>599000</v>
      </c>
      <c r="F537" s="126">
        <v>599000</v>
      </c>
      <c r="G537" s="118"/>
      <c r="H537" s="118"/>
      <c r="I537" s="118"/>
      <c r="J537" s="118"/>
    </row>
    <row r="538" spans="1:10">
      <c r="A538" s="102">
        <v>28</v>
      </c>
      <c r="B538" s="103" t="s">
        <v>119</v>
      </c>
      <c r="C538" s="104" t="s">
        <v>120</v>
      </c>
      <c r="D538" s="128">
        <v>300000</v>
      </c>
      <c r="E538" s="128"/>
      <c r="F538" s="128"/>
      <c r="G538" s="118"/>
      <c r="H538" s="118"/>
      <c r="I538" s="118"/>
      <c r="J538" s="118"/>
    </row>
    <row r="539" spans="1:10">
      <c r="A539" s="102">
        <v>29</v>
      </c>
      <c r="B539" s="103" t="s">
        <v>121</v>
      </c>
      <c r="C539" s="104" t="s">
        <v>122</v>
      </c>
      <c r="D539" s="128">
        <v>299000</v>
      </c>
      <c r="E539" s="128"/>
      <c r="F539" s="128"/>
      <c r="G539" s="118"/>
      <c r="H539" s="118"/>
      <c r="I539" s="118"/>
      <c r="J539" s="118"/>
    </row>
    <row r="540" spans="1:10">
      <c r="A540" s="349"/>
      <c r="B540" s="350" t="s">
        <v>127</v>
      </c>
      <c r="C540" s="351" t="s">
        <v>128</v>
      </c>
      <c r="D540" s="352">
        <f>D541</f>
        <v>1000</v>
      </c>
      <c r="E540" s="352">
        <v>1000</v>
      </c>
      <c r="F540" s="352">
        <v>1000</v>
      </c>
      <c r="G540" s="118"/>
      <c r="H540" s="118"/>
      <c r="I540" s="118"/>
      <c r="J540" s="118"/>
    </row>
    <row r="541" spans="1:10">
      <c r="A541" s="102">
        <v>30</v>
      </c>
      <c r="B541" s="103" t="s">
        <v>131</v>
      </c>
      <c r="C541" s="104" t="s">
        <v>132</v>
      </c>
      <c r="D541" s="128">
        <v>1000</v>
      </c>
      <c r="E541" s="128"/>
      <c r="F541" s="128"/>
      <c r="G541" s="118"/>
      <c r="H541" s="118"/>
      <c r="I541" s="118"/>
      <c r="J541" s="118"/>
    </row>
    <row r="542" spans="1:10">
      <c r="A542" s="241"/>
      <c r="B542" s="242"/>
      <c r="C542" s="50"/>
      <c r="D542" s="243"/>
      <c r="E542" s="243"/>
      <c r="F542" s="243"/>
      <c r="G542" s="118"/>
      <c r="H542" s="118"/>
      <c r="I542" s="118"/>
      <c r="J542" s="118"/>
    </row>
    <row r="543" spans="1:10">
      <c r="A543" s="209"/>
      <c r="B543" s="237"/>
      <c r="C543" s="244" t="s">
        <v>300</v>
      </c>
      <c r="D543" s="239">
        <f>D544+D549+D555</f>
        <v>690000</v>
      </c>
      <c r="E543" s="239">
        <f>E544+E549+E555</f>
        <v>440000</v>
      </c>
      <c r="F543" s="239">
        <f>F544+F549+F555</f>
        <v>440000</v>
      </c>
      <c r="G543" s="118"/>
      <c r="H543" s="118"/>
      <c r="I543" s="118"/>
      <c r="J543" s="118"/>
    </row>
    <row r="544" spans="1:10">
      <c r="A544" s="258"/>
      <c r="B544" s="259"/>
      <c r="C544" s="72" t="s">
        <v>301</v>
      </c>
      <c r="D544" s="51">
        <f>D545</f>
        <v>70000</v>
      </c>
      <c r="E544" s="51">
        <v>70000</v>
      </c>
      <c r="F544" s="51">
        <v>70000</v>
      </c>
      <c r="G544" s="118"/>
      <c r="H544" s="118"/>
      <c r="I544" s="118"/>
      <c r="J544" s="118"/>
    </row>
    <row r="545" spans="1:10">
      <c r="A545" s="90"/>
      <c r="B545" s="91" t="s">
        <v>13</v>
      </c>
      <c r="C545" s="92" t="s">
        <v>106</v>
      </c>
      <c r="D545" s="124">
        <f>D546</f>
        <v>70000</v>
      </c>
      <c r="E545" s="124">
        <v>70000</v>
      </c>
      <c r="F545" s="124">
        <v>70000</v>
      </c>
      <c r="G545" s="118"/>
      <c r="H545" s="118"/>
      <c r="I545" s="118"/>
      <c r="J545" s="118"/>
    </row>
    <row r="546" spans="1:10">
      <c r="A546" s="96"/>
      <c r="B546" s="97" t="s">
        <v>115</v>
      </c>
      <c r="C546" s="98" t="s">
        <v>116</v>
      </c>
      <c r="D546" s="126">
        <f>D547</f>
        <v>70000</v>
      </c>
      <c r="E546" s="126">
        <v>70000</v>
      </c>
      <c r="F546" s="126">
        <v>70000</v>
      </c>
      <c r="G546" s="118"/>
      <c r="H546" s="118"/>
      <c r="I546" s="118"/>
      <c r="J546" s="118"/>
    </row>
    <row r="547" spans="1:10">
      <c r="A547" s="102">
        <v>31</v>
      </c>
      <c r="B547" s="103" t="s">
        <v>121</v>
      </c>
      <c r="C547" s="104" t="s">
        <v>122</v>
      </c>
      <c r="D547" s="128">
        <v>70000</v>
      </c>
      <c r="E547" s="128"/>
      <c r="F547" s="128"/>
      <c r="G547" s="118"/>
      <c r="H547" s="118"/>
      <c r="I547" s="118"/>
      <c r="J547" s="118"/>
    </row>
    <row r="548" spans="1:10">
      <c r="A548" s="241"/>
      <c r="B548" s="242"/>
      <c r="C548" s="50"/>
      <c r="D548" s="243"/>
      <c r="E548" s="243"/>
      <c r="F548" s="243"/>
      <c r="G548" s="118"/>
      <c r="H548" s="118"/>
      <c r="I548" s="118"/>
      <c r="J548" s="118"/>
    </row>
    <row r="549" spans="1:10">
      <c r="A549" s="241"/>
      <c r="B549" s="242"/>
      <c r="C549" s="245" t="s">
        <v>302</v>
      </c>
      <c r="D549" s="240">
        <f>D550</f>
        <v>600000</v>
      </c>
      <c r="E549" s="240">
        <v>350000</v>
      </c>
      <c r="F549" s="240">
        <v>350000</v>
      </c>
      <c r="G549" s="118"/>
      <c r="H549" s="118"/>
      <c r="I549" s="118"/>
      <c r="J549" s="118"/>
    </row>
    <row r="550" spans="1:10">
      <c r="A550" s="90"/>
      <c r="B550" s="91" t="s">
        <v>13</v>
      </c>
      <c r="C550" s="92" t="s">
        <v>106</v>
      </c>
      <c r="D550" s="124">
        <f>D551</f>
        <v>600000</v>
      </c>
      <c r="E550" s="124">
        <v>350000</v>
      </c>
      <c r="F550" s="124">
        <v>350000</v>
      </c>
      <c r="G550" s="118"/>
      <c r="H550" s="118"/>
      <c r="I550" s="118"/>
      <c r="J550" s="118"/>
    </row>
    <row r="551" spans="1:10">
      <c r="A551" s="96"/>
      <c r="B551" s="97" t="s">
        <v>115</v>
      </c>
      <c r="C551" s="98" t="s">
        <v>193</v>
      </c>
      <c r="D551" s="126">
        <f>D552+D553</f>
        <v>600000</v>
      </c>
      <c r="E551" s="126">
        <v>350000</v>
      </c>
      <c r="F551" s="126">
        <v>350000</v>
      </c>
      <c r="G551" s="118"/>
      <c r="H551" s="118"/>
      <c r="I551" s="118"/>
      <c r="J551" s="118"/>
    </row>
    <row r="552" spans="1:10">
      <c r="A552" s="102">
        <v>32</v>
      </c>
      <c r="B552" s="103" t="s">
        <v>121</v>
      </c>
      <c r="C552" s="104" t="s">
        <v>122</v>
      </c>
      <c r="D552" s="128">
        <v>550000</v>
      </c>
      <c r="E552" s="128"/>
      <c r="F552" s="128"/>
      <c r="G552" s="118"/>
      <c r="H552" s="118"/>
      <c r="I552" s="118"/>
      <c r="J552" s="118"/>
    </row>
    <row r="553" spans="1:10">
      <c r="A553" s="102"/>
      <c r="B553" s="103" t="s">
        <v>125</v>
      </c>
      <c r="C553" s="104" t="s">
        <v>356</v>
      </c>
      <c r="D553" s="128">
        <v>50000</v>
      </c>
      <c r="E553" s="128"/>
      <c r="F553" s="128"/>
      <c r="G553" s="118"/>
      <c r="H553" s="118"/>
      <c r="I553" s="118"/>
      <c r="J553" s="118"/>
    </row>
    <row r="554" spans="1:10">
      <c r="A554" s="241"/>
      <c r="B554" s="242"/>
      <c r="C554" s="50"/>
      <c r="D554" s="243"/>
      <c r="E554" s="243"/>
      <c r="F554" s="243"/>
      <c r="G554" s="118"/>
      <c r="H554" s="118"/>
      <c r="I554" s="118"/>
      <c r="J554" s="118"/>
    </row>
    <row r="555" spans="1:10">
      <c r="A555" s="241"/>
      <c r="B555" s="242"/>
      <c r="C555" s="50" t="s">
        <v>303</v>
      </c>
      <c r="D555" s="240">
        <f>D556</f>
        <v>20000</v>
      </c>
      <c r="E555" s="240">
        <v>20000</v>
      </c>
      <c r="F555" s="240">
        <v>20000</v>
      </c>
      <c r="G555" s="118"/>
      <c r="H555" s="118"/>
      <c r="I555" s="118"/>
      <c r="J555" s="118"/>
    </row>
    <row r="556" spans="1:10">
      <c r="A556" s="149"/>
      <c r="B556" s="91" t="s">
        <v>13</v>
      </c>
      <c r="C556" s="92" t="s">
        <v>106</v>
      </c>
      <c r="D556" s="124">
        <f>D557</f>
        <v>20000</v>
      </c>
      <c r="E556" s="124">
        <v>20000</v>
      </c>
      <c r="F556" s="124">
        <v>20000</v>
      </c>
      <c r="G556" s="118"/>
      <c r="H556" s="118"/>
      <c r="I556" s="118"/>
      <c r="J556" s="118"/>
    </row>
    <row r="557" spans="1:10">
      <c r="A557" s="131"/>
      <c r="B557" s="97" t="s">
        <v>115</v>
      </c>
      <c r="C557" s="98" t="s">
        <v>116</v>
      </c>
      <c r="D557" s="126">
        <f>D558</f>
        <v>20000</v>
      </c>
      <c r="E557" s="126">
        <v>20000</v>
      </c>
      <c r="F557" s="126">
        <v>20000</v>
      </c>
      <c r="G557" s="118"/>
      <c r="H557" s="118"/>
      <c r="I557" s="118"/>
      <c r="J557" s="118"/>
    </row>
    <row r="558" spans="1:10">
      <c r="A558" s="102">
        <v>33</v>
      </c>
      <c r="B558" s="103" t="s">
        <v>121</v>
      </c>
      <c r="C558" s="104" t="s">
        <v>122</v>
      </c>
      <c r="D558" s="128">
        <v>20000</v>
      </c>
      <c r="E558" s="128"/>
      <c r="F558" s="128"/>
      <c r="G558" s="118"/>
      <c r="H558" s="118"/>
      <c r="I558" s="118"/>
      <c r="J558" s="118"/>
    </row>
    <row r="559" spans="1:10">
      <c r="A559" s="241"/>
      <c r="B559" s="242"/>
      <c r="C559" s="50"/>
      <c r="D559" s="243"/>
      <c r="E559" s="243"/>
      <c r="F559" s="243"/>
      <c r="G559" s="118"/>
      <c r="H559" s="118"/>
      <c r="I559" s="118"/>
      <c r="J559" s="118"/>
    </row>
    <row r="560" spans="1:10">
      <c r="A560" s="209"/>
      <c r="B560" s="237"/>
      <c r="C560" s="238" t="s">
        <v>304</v>
      </c>
      <c r="D560" s="239">
        <f>D561+D566+D571+D576+D581+D586+D591+D596+D601+D606+D611+D616+D621+D626+D631+D636+D641+D646+D651+D656+D661+D666</f>
        <v>5790000</v>
      </c>
      <c r="E560" s="239">
        <f>E561+E566+E571+E576+E581+E586+E591+E596+E601+E606+E611+E616+E621+E626+E631+E636+E641+E646+E651+E656+E661+E666</f>
        <v>7500000</v>
      </c>
      <c r="F560" s="239">
        <f>F561+F566+F571+F576+F581+F586+F591+F596+F601+F606+F611+F616+F621+F626+F631+F636+F641+F646+F651+F656+F661+F666</f>
        <v>7650000</v>
      </c>
      <c r="G560" s="118"/>
      <c r="H560" s="118"/>
      <c r="I560" s="118"/>
      <c r="J560" s="118"/>
    </row>
    <row r="561" spans="1:10">
      <c r="A561" s="78"/>
      <c r="B561" s="79"/>
      <c r="C561" s="117" t="s">
        <v>305</v>
      </c>
      <c r="D561" s="223">
        <f>D562</f>
        <v>870000</v>
      </c>
      <c r="E561" s="223">
        <v>650000</v>
      </c>
      <c r="F561" s="223">
        <v>650000</v>
      </c>
      <c r="G561" s="118"/>
      <c r="H561" s="118"/>
      <c r="I561" s="118"/>
      <c r="J561" s="118"/>
    </row>
    <row r="562" spans="1:10">
      <c r="A562" s="90"/>
      <c r="B562" s="91" t="s">
        <v>13</v>
      </c>
      <c r="C562" s="92" t="s">
        <v>106</v>
      </c>
      <c r="D562" s="124">
        <f>D563</f>
        <v>870000</v>
      </c>
      <c r="E562" s="124">
        <v>650000</v>
      </c>
      <c r="F562" s="124">
        <v>650000</v>
      </c>
      <c r="G562" s="118"/>
      <c r="H562" s="118"/>
      <c r="I562" s="118"/>
      <c r="J562" s="118"/>
    </row>
    <row r="563" spans="1:10">
      <c r="A563" s="96"/>
      <c r="B563" s="97" t="s">
        <v>145</v>
      </c>
      <c r="C563" s="98" t="s">
        <v>146</v>
      </c>
      <c r="D563" s="126">
        <f>D564</f>
        <v>870000</v>
      </c>
      <c r="E563" s="126">
        <v>650000</v>
      </c>
      <c r="F563" s="126">
        <v>650000</v>
      </c>
      <c r="G563" s="118"/>
      <c r="H563" s="118"/>
      <c r="I563" s="118"/>
      <c r="J563" s="118"/>
    </row>
    <row r="564" spans="1:10">
      <c r="A564" s="102">
        <v>35</v>
      </c>
      <c r="B564" s="103" t="s">
        <v>151</v>
      </c>
      <c r="C564" s="104" t="s">
        <v>99</v>
      </c>
      <c r="D564" s="128">
        <v>870000</v>
      </c>
      <c r="E564" s="128"/>
      <c r="F564" s="128"/>
      <c r="G564" s="118"/>
      <c r="H564" s="118"/>
      <c r="I564" s="118"/>
      <c r="J564" s="118"/>
    </row>
    <row r="565" spans="1:10">
      <c r="A565" s="241"/>
      <c r="B565" s="242"/>
      <c r="C565" s="50"/>
      <c r="D565" s="243"/>
      <c r="E565" s="243"/>
      <c r="F565" s="243"/>
      <c r="G565" s="118"/>
      <c r="H565" s="118"/>
      <c r="I565" s="118"/>
      <c r="J565" s="118"/>
    </row>
    <row r="566" spans="1:10">
      <c r="A566" s="241"/>
      <c r="B566" s="242"/>
      <c r="C566" s="50" t="s">
        <v>357</v>
      </c>
      <c r="D566" s="240">
        <f>D567</f>
        <v>200000</v>
      </c>
      <c r="E566" s="240">
        <v>200000</v>
      </c>
      <c r="F566" s="240">
        <v>200000</v>
      </c>
      <c r="G566" s="118"/>
      <c r="H566" s="118"/>
      <c r="I566" s="118"/>
      <c r="J566" s="118"/>
    </row>
    <row r="567" spans="1:10">
      <c r="A567" s="149"/>
      <c r="B567" s="91" t="s">
        <v>15</v>
      </c>
      <c r="C567" s="92" t="s">
        <v>152</v>
      </c>
      <c r="D567" s="124">
        <f>D568</f>
        <v>200000</v>
      </c>
      <c r="E567" s="124">
        <v>200000</v>
      </c>
      <c r="F567" s="124">
        <v>200000</v>
      </c>
      <c r="G567" s="118"/>
      <c r="H567" s="118"/>
      <c r="I567" s="118"/>
      <c r="J567" s="118"/>
    </row>
    <row r="568" spans="1:10">
      <c r="A568" s="131"/>
      <c r="B568" s="97" t="s">
        <v>92</v>
      </c>
      <c r="C568" s="98" t="s">
        <v>265</v>
      </c>
      <c r="D568" s="126">
        <f>D569</f>
        <v>200000</v>
      </c>
      <c r="E568" s="126">
        <v>200000</v>
      </c>
      <c r="F568" s="126">
        <v>200000</v>
      </c>
      <c r="G568" s="118"/>
      <c r="H568" s="118"/>
      <c r="I568" s="118"/>
      <c r="J568" s="118"/>
    </row>
    <row r="569" spans="1:10">
      <c r="A569" s="102">
        <v>36</v>
      </c>
      <c r="B569" s="103" t="s">
        <v>154</v>
      </c>
      <c r="C569" s="104" t="s">
        <v>266</v>
      </c>
      <c r="D569" s="128">
        <v>200000</v>
      </c>
      <c r="E569" s="128"/>
      <c r="F569" s="128"/>
      <c r="G569" s="118"/>
      <c r="H569" s="118"/>
      <c r="I569" s="118"/>
      <c r="J569" s="118"/>
    </row>
    <row r="570" spans="1:10">
      <c r="A570" s="241"/>
      <c r="B570" s="242"/>
      <c r="C570" s="50"/>
      <c r="D570" s="243"/>
      <c r="E570" s="243"/>
      <c r="F570" s="243"/>
      <c r="G570" s="118"/>
      <c r="H570" s="118"/>
      <c r="I570" s="118"/>
      <c r="J570" s="118"/>
    </row>
    <row r="571" spans="1:10">
      <c r="A571" s="241"/>
      <c r="B571" s="242"/>
      <c r="C571" s="50" t="s">
        <v>306</v>
      </c>
      <c r="D571" s="240">
        <f>D572</f>
        <v>10000</v>
      </c>
      <c r="E571" s="240">
        <v>200000</v>
      </c>
      <c r="F571" s="240">
        <v>100000</v>
      </c>
      <c r="G571" s="118"/>
      <c r="H571" s="118"/>
      <c r="I571" s="118"/>
      <c r="J571" s="118"/>
    </row>
    <row r="572" spans="1:10">
      <c r="A572" s="149"/>
      <c r="B572" s="91" t="s">
        <v>15</v>
      </c>
      <c r="C572" s="92" t="s">
        <v>152</v>
      </c>
      <c r="D572" s="124">
        <f>D573</f>
        <v>10000</v>
      </c>
      <c r="E572" s="124">
        <v>200000</v>
      </c>
      <c r="F572" s="124">
        <v>100000</v>
      </c>
      <c r="G572" s="118"/>
      <c r="H572" s="118"/>
      <c r="I572" s="118"/>
      <c r="J572" s="118"/>
    </row>
    <row r="573" spans="1:10">
      <c r="A573" s="131"/>
      <c r="B573" s="97" t="s">
        <v>92</v>
      </c>
      <c r="C573" s="98" t="s">
        <v>265</v>
      </c>
      <c r="D573" s="126">
        <f>D574</f>
        <v>10000</v>
      </c>
      <c r="E573" s="126">
        <v>200000</v>
      </c>
      <c r="F573" s="126">
        <v>100000</v>
      </c>
      <c r="G573" s="118"/>
      <c r="H573" s="118"/>
      <c r="I573" s="118"/>
      <c r="J573" s="118"/>
    </row>
    <row r="574" spans="1:10">
      <c r="A574" s="102">
        <v>37</v>
      </c>
      <c r="B574" s="103" t="s">
        <v>154</v>
      </c>
      <c r="C574" s="104" t="s">
        <v>266</v>
      </c>
      <c r="D574" s="128">
        <v>10000</v>
      </c>
      <c r="E574" s="128"/>
      <c r="F574" s="128"/>
      <c r="G574" s="118"/>
      <c r="H574" s="118"/>
      <c r="I574" s="118"/>
      <c r="J574" s="118"/>
    </row>
    <row r="575" spans="1:10">
      <c r="A575" s="241"/>
      <c r="B575" s="242"/>
      <c r="C575" s="50"/>
      <c r="D575" s="243"/>
      <c r="E575" s="243"/>
      <c r="F575" s="243"/>
      <c r="G575" s="118"/>
      <c r="H575" s="118"/>
      <c r="I575" s="118"/>
      <c r="J575" s="118"/>
    </row>
    <row r="576" spans="1:10">
      <c r="A576" s="241"/>
      <c r="B576" s="242"/>
      <c r="C576" s="50" t="s">
        <v>307</v>
      </c>
      <c r="D576" s="240">
        <f>D577</f>
        <v>1000000</v>
      </c>
      <c r="E576" s="240">
        <v>1200000</v>
      </c>
      <c r="F576" s="240">
        <v>1200000</v>
      </c>
      <c r="G576" s="118"/>
      <c r="H576" s="118"/>
      <c r="I576" s="118"/>
      <c r="J576" s="118"/>
    </row>
    <row r="577" spans="1:10">
      <c r="A577" s="90"/>
      <c r="B577" s="91" t="s">
        <v>15</v>
      </c>
      <c r="C577" s="92" t="s">
        <v>152</v>
      </c>
      <c r="D577" s="124">
        <f>D578</f>
        <v>1000000</v>
      </c>
      <c r="E577" s="124">
        <v>1200000</v>
      </c>
      <c r="F577" s="124">
        <v>1200000</v>
      </c>
      <c r="G577" s="118"/>
      <c r="H577" s="118"/>
      <c r="I577" s="118"/>
      <c r="J577" s="118"/>
    </row>
    <row r="578" spans="1:10">
      <c r="A578" s="96"/>
      <c r="B578" s="97" t="s">
        <v>94</v>
      </c>
      <c r="C578" s="98" t="s">
        <v>157</v>
      </c>
      <c r="D578" s="126">
        <f>D579</f>
        <v>1000000</v>
      </c>
      <c r="E578" s="126">
        <v>1200000</v>
      </c>
      <c r="F578" s="126">
        <v>1200000</v>
      </c>
      <c r="G578" s="118"/>
      <c r="H578" s="118"/>
      <c r="I578" s="118"/>
      <c r="J578" s="118"/>
    </row>
    <row r="579" spans="1:10">
      <c r="A579" s="102">
        <v>38</v>
      </c>
      <c r="B579" s="103" t="s">
        <v>158</v>
      </c>
      <c r="C579" s="104" t="s">
        <v>159</v>
      </c>
      <c r="D579" s="128">
        <v>1000000</v>
      </c>
      <c r="E579" s="128"/>
      <c r="F579" s="128"/>
      <c r="G579" s="118"/>
      <c r="H579" s="118"/>
      <c r="I579" s="118"/>
      <c r="J579" s="118"/>
    </row>
    <row r="580" spans="1:10">
      <c r="A580" s="241"/>
      <c r="B580" s="242"/>
      <c r="C580" s="50"/>
      <c r="D580" s="243"/>
      <c r="E580" s="243"/>
      <c r="F580" s="243"/>
      <c r="G580" s="118"/>
      <c r="H580" s="118"/>
      <c r="I580" s="118"/>
      <c r="J580" s="118"/>
    </row>
    <row r="581" spans="1:10">
      <c r="A581" s="241"/>
      <c r="B581" s="259"/>
      <c r="C581" s="72" t="s">
        <v>308</v>
      </c>
      <c r="D581" s="240">
        <f>D582</f>
        <v>450000</v>
      </c>
      <c r="E581" s="240">
        <v>400000</v>
      </c>
      <c r="F581" s="240">
        <v>400000</v>
      </c>
      <c r="G581" s="118"/>
      <c r="H581" s="118"/>
      <c r="I581" s="118"/>
      <c r="J581" s="118"/>
    </row>
    <row r="582" spans="1:10">
      <c r="A582" s="90"/>
      <c r="B582" s="91" t="s">
        <v>15</v>
      </c>
      <c r="C582" s="92" t="s">
        <v>152</v>
      </c>
      <c r="D582" s="124">
        <f>D583</f>
        <v>450000</v>
      </c>
      <c r="E582" s="124">
        <v>400000</v>
      </c>
      <c r="F582" s="124">
        <v>400000</v>
      </c>
      <c r="G582" s="118"/>
      <c r="H582" s="118"/>
      <c r="I582" s="118"/>
      <c r="J582" s="118"/>
    </row>
    <row r="583" spans="1:10">
      <c r="A583" s="96"/>
      <c r="B583" s="97" t="s">
        <v>94</v>
      </c>
      <c r="C583" s="98" t="s">
        <v>157</v>
      </c>
      <c r="D583" s="126">
        <f>D584</f>
        <v>450000</v>
      </c>
      <c r="E583" s="126">
        <v>400000</v>
      </c>
      <c r="F583" s="126">
        <v>400000</v>
      </c>
      <c r="G583" s="118"/>
      <c r="H583" s="118"/>
      <c r="I583" s="118"/>
      <c r="J583" s="118"/>
    </row>
    <row r="584" spans="1:10">
      <c r="A584" s="102">
        <v>39</v>
      </c>
      <c r="B584" s="103" t="s">
        <v>158</v>
      </c>
      <c r="C584" s="104" t="s">
        <v>159</v>
      </c>
      <c r="D584" s="128">
        <v>450000</v>
      </c>
      <c r="E584" s="128"/>
      <c r="F584" s="128"/>
      <c r="G584" s="118"/>
      <c r="H584" s="118"/>
      <c r="I584" s="118"/>
      <c r="J584" s="118"/>
    </row>
    <row r="585" spans="1:10">
      <c r="A585" s="241"/>
      <c r="B585" s="207"/>
      <c r="C585" s="50"/>
      <c r="D585" s="243"/>
      <c r="E585" s="243"/>
      <c r="F585" s="243"/>
      <c r="G585" s="118"/>
      <c r="H585" s="118"/>
      <c r="I585" s="118"/>
      <c r="J585" s="118"/>
    </row>
    <row r="586" spans="1:10">
      <c r="A586" s="241"/>
      <c r="B586" s="259"/>
      <c r="C586" s="50" t="s">
        <v>309</v>
      </c>
      <c r="D586" s="240">
        <f>D587</f>
        <v>450000</v>
      </c>
      <c r="E586" s="240">
        <v>400000</v>
      </c>
      <c r="F586" s="240">
        <v>400000</v>
      </c>
      <c r="G586" s="118"/>
      <c r="H586" s="118"/>
      <c r="I586" s="118"/>
      <c r="J586" s="118"/>
    </row>
    <row r="587" spans="1:10">
      <c r="A587" s="90"/>
      <c r="B587" s="91" t="s">
        <v>15</v>
      </c>
      <c r="C587" s="92" t="s">
        <v>152</v>
      </c>
      <c r="D587" s="124">
        <f>D588</f>
        <v>450000</v>
      </c>
      <c r="E587" s="124">
        <v>400000</v>
      </c>
      <c r="F587" s="124">
        <v>400000</v>
      </c>
      <c r="G587" s="118"/>
      <c r="H587" s="118"/>
      <c r="I587" s="118"/>
      <c r="J587" s="118"/>
    </row>
    <row r="588" spans="1:10">
      <c r="A588" s="96"/>
      <c r="B588" s="97" t="s">
        <v>94</v>
      </c>
      <c r="C588" s="98" t="s">
        <v>157</v>
      </c>
      <c r="D588" s="126">
        <f>D589</f>
        <v>450000</v>
      </c>
      <c r="E588" s="126">
        <v>400000</v>
      </c>
      <c r="F588" s="126">
        <v>400000</v>
      </c>
      <c r="G588" s="118"/>
      <c r="H588" s="118"/>
      <c r="I588" s="118"/>
      <c r="J588" s="118"/>
    </row>
    <row r="589" spans="1:10">
      <c r="A589" s="102">
        <v>40</v>
      </c>
      <c r="B589" s="103" t="s">
        <v>158</v>
      </c>
      <c r="C589" s="104" t="s">
        <v>159</v>
      </c>
      <c r="D589" s="128">
        <v>450000</v>
      </c>
      <c r="E589" s="128"/>
      <c r="F589" s="128"/>
      <c r="G589" s="118"/>
      <c r="H589" s="118"/>
      <c r="I589" s="118"/>
      <c r="J589" s="118"/>
    </row>
    <row r="590" spans="1:10">
      <c r="A590" s="241"/>
      <c r="B590" s="207"/>
      <c r="C590" s="50"/>
      <c r="D590" s="243"/>
      <c r="E590" s="243"/>
      <c r="F590" s="243"/>
      <c r="G590" s="118"/>
      <c r="H590" s="118"/>
      <c r="I590" s="118"/>
      <c r="J590" s="118"/>
    </row>
    <row r="591" spans="1:10">
      <c r="A591" s="241"/>
      <c r="B591" s="259"/>
      <c r="C591" s="72" t="s">
        <v>310</v>
      </c>
      <c r="D591" s="240">
        <f>D592</f>
        <v>10000</v>
      </c>
      <c r="E591" s="240">
        <v>10000</v>
      </c>
      <c r="F591" s="240">
        <v>10000</v>
      </c>
      <c r="G591" s="118"/>
      <c r="H591" s="118"/>
      <c r="I591" s="118"/>
      <c r="J591" s="118"/>
    </row>
    <row r="592" spans="1:10">
      <c r="A592" s="90"/>
      <c r="B592" s="91" t="s">
        <v>15</v>
      </c>
      <c r="C592" s="92" t="s">
        <v>152</v>
      </c>
      <c r="D592" s="124">
        <f>D593</f>
        <v>10000</v>
      </c>
      <c r="E592" s="124">
        <v>10000</v>
      </c>
      <c r="F592" s="124">
        <v>10000</v>
      </c>
      <c r="G592" s="118"/>
      <c r="H592" s="118"/>
      <c r="I592" s="118"/>
      <c r="J592" s="118"/>
    </row>
    <row r="593" spans="1:10">
      <c r="A593" s="96"/>
      <c r="B593" s="97" t="s">
        <v>94</v>
      </c>
      <c r="C593" s="98" t="s">
        <v>157</v>
      </c>
      <c r="D593" s="126">
        <f>D594</f>
        <v>10000</v>
      </c>
      <c r="E593" s="126">
        <v>10000</v>
      </c>
      <c r="F593" s="126">
        <v>10000</v>
      </c>
      <c r="G593" s="118"/>
      <c r="H593" s="118"/>
      <c r="I593" s="118"/>
      <c r="J593" s="118"/>
    </row>
    <row r="594" spans="1:10">
      <c r="A594" s="102">
        <v>41</v>
      </c>
      <c r="B594" s="103" t="s">
        <v>158</v>
      </c>
      <c r="C594" s="104" t="str">
        <f>C584</f>
        <v>Građevinski objekti</v>
      </c>
      <c r="D594" s="128">
        <v>10000</v>
      </c>
      <c r="E594" s="128"/>
      <c r="F594" s="128"/>
      <c r="G594" s="118"/>
      <c r="H594" s="118"/>
      <c r="I594" s="118"/>
      <c r="J594" s="118"/>
    </row>
    <row r="595" spans="1:10">
      <c r="A595" s="241"/>
      <c r="B595" s="207"/>
      <c r="C595" s="33"/>
      <c r="D595" s="243"/>
      <c r="E595" s="243"/>
      <c r="F595" s="243"/>
      <c r="G595" s="118"/>
      <c r="H595" s="118"/>
      <c r="I595" s="118"/>
      <c r="J595" s="118"/>
    </row>
    <row r="596" spans="1:10">
      <c r="A596" s="241"/>
      <c r="B596" s="259"/>
      <c r="C596" s="33" t="s">
        <v>311</v>
      </c>
      <c r="D596" s="240">
        <f>D597</f>
        <v>100000</v>
      </c>
      <c r="E596" s="240">
        <v>100000</v>
      </c>
      <c r="F596" s="240">
        <v>100000</v>
      </c>
      <c r="G596" s="118"/>
      <c r="H596" s="118"/>
      <c r="I596" s="118"/>
      <c r="J596" s="118"/>
    </row>
    <row r="597" spans="1:10">
      <c r="A597" s="90"/>
      <c r="B597" s="91" t="s">
        <v>15</v>
      </c>
      <c r="C597" s="92" t="s">
        <v>152</v>
      </c>
      <c r="D597" s="124">
        <f>D598</f>
        <v>100000</v>
      </c>
      <c r="E597" s="124">
        <v>100000</v>
      </c>
      <c r="F597" s="124">
        <v>100000</v>
      </c>
      <c r="G597" s="118"/>
      <c r="H597" s="118"/>
      <c r="I597" s="118"/>
      <c r="J597" s="118"/>
    </row>
    <row r="598" spans="1:10">
      <c r="A598" s="96"/>
      <c r="B598" s="97" t="s">
        <v>94</v>
      </c>
      <c r="C598" s="98" t="s">
        <v>157</v>
      </c>
      <c r="D598" s="126">
        <f>D599</f>
        <v>100000</v>
      </c>
      <c r="E598" s="126">
        <v>100000</v>
      </c>
      <c r="F598" s="126">
        <v>100000</v>
      </c>
      <c r="G598" s="118"/>
      <c r="H598" s="118"/>
      <c r="I598" s="118"/>
      <c r="J598" s="118"/>
    </row>
    <row r="599" spans="1:10">
      <c r="A599" s="102">
        <v>42</v>
      </c>
      <c r="B599" s="103" t="s">
        <v>158</v>
      </c>
      <c r="C599" s="104" t="s">
        <v>159</v>
      </c>
      <c r="D599" s="128">
        <v>100000</v>
      </c>
      <c r="E599" s="128"/>
      <c r="F599" s="128"/>
      <c r="G599" s="118"/>
      <c r="H599" s="118"/>
      <c r="I599" s="118"/>
      <c r="J599" s="118"/>
    </row>
    <row r="600" spans="1:10">
      <c r="A600" s="241"/>
      <c r="B600" s="207"/>
      <c r="C600" s="33"/>
      <c r="D600" s="243"/>
      <c r="E600" s="243"/>
      <c r="F600" s="243"/>
      <c r="G600" s="118"/>
      <c r="H600" s="118"/>
      <c r="I600" s="118"/>
      <c r="J600" s="118"/>
    </row>
    <row r="601" spans="1:10">
      <c r="A601" s="241"/>
      <c r="B601" s="259"/>
      <c r="C601" s="72" t="s">
        <v>312</v>
      </c>
      <c r="D601" s="240">
        <f>D602</f>
        <v>10000</v>
      </c>
      <c r="E601" s="240">
        <v>10000</v>
      </c>
      <c r="F601" s="240">
        <v>10000</v>
      </c>
      <c r="G601" s="118"/>
      <c r="H601" s="118"/>
      <c r="I601" s="118"/>
      <c r="J601" s="118"/>
    </row>
    <row r="602" spans="1:10">
      <c r="A602" s="90"/>
      <c r="B602" s="91" t="s">
        <v>15</v>
      </c>
      <c r="C602" s="92" t="s">
        <v>152</v>
      </c>
      <c r="D602" s="124">
        <f>D603</f>
        <v>10000</v>
      </c>
      <c r="E602" s="124">
        <v>10000</v>
      </c>
      <c r="F602" s="124">
        <v>10000</v>
      </c>
      <c r="G602" s="118"/>
      <c r="H602" s="118"/>
      <c r="I602" s="118"/>
      <c r="J602" s="118"/>
    </row>
    <row r="603" spans="1:10">
      <c r="A603" s="96"/>
      <c r="B603" s="97" t="s">
        <v>94</v>
      </c>
      <c r="C603" s="98" t="s">
        <v>157</v>
      </c>
      <c r="D603" s="126">
        <f>D604</f>
        <v>10000</v>
      </c>
      <c r="E603" s="126">
        <v>10000</v>
      </c>
      <c r="F603" s="126">
        <v>10000</v>
      </c>
      <c r="G603" s="118"/>
      <c r="H603" s="118"/>
      <c r="I603" s="118"/>
      <c r="J603" s="118"/>
    </row>
    <row r="604" spans="1:10">
      <c r="A604" s="102">
        <v>43</v>
      </c>
      <c r="B604" s="103" t="s">
        <v>158</v>
      </c>
      <c r="C604" s="104" t="s">
        <v>159</v>
      </c>
      <c r="D604" s="128">
        <v>10000</v>
      </c>
      <c r="E604" s="128"/>
      <c r="F604" s="128"/>
      <c r="G604" s="118"/>
      <c r="H604" s="118"/>
      <c r="I604" s="118"/>
      <c r="J604" s="118"/>
    </row>
    <row r="605" spans="1:10">
      <c r="A605" s="241"/>
      <c r="B605" s="207"/>
      <c r="C605" s="33"/>
      <c r="D605" s="243"/>
      <c r="E605" s="243"/>
      <c r="F605" s="243"/>
      <c r="G605" s="118"/>
      <c r="H605" s="118"/>
      <c r="I605" s="118"/>
      <c r="J605" s="118"/>
    </row>
    <row r="606" spans="1:10">
      <c r="A606" s="241"/>
      <c r="B606" s="207"/>
      <c r="C606" s="33" t="s">
        <v>313</v>
      </c>
      <c r="D606" s="240">
        <f>D607</f>
        <v>110000</v>
      </c>
      <c r="E606" s="240">
        <v>1000000</v>
      </c>
      <c r="F606" s="240">
        <v>200000</v>
      </c>
      <c r="G606" s="118"/>
      <c r="H606" s="118"/>
      <c r="I606" s="118"/>
      <c r="J606" s="118"/>
    </row>
    <row r="607" spans="1:10">
      <c r="A607" s="90"/>
      <c r="B607" s="91" t="s">
        <v>15</v>
      </c>
      <c r="C607" s="92" t="s">
        <v>152</v>
      </c>
      <c r="D607" s="124">
        <f>D608</f>
        <v>110000</v>
      </c>
      <c r="E607" s="124">
        <v>1000000</v>
      </c>
      <c r="F607" s="124">
        <v>200000</v>
      </c>
      <c r="G607" s="118"/>
      <c r="H607" s="118"/>
      <c r="I607" s="118"/>
      <c r="J607" s="118"/>
    </row>
    <row r="608" spans="1:10">
      <c r="A608" s="96"/>
      <c r="B608" s="97" t="s">
        <v>94</v>
      </c>
      <c r="C608" s="98" t="s">
        <v>157</v>
      </c>
      <c r="D608" s="126">
        <f>D609</f>
        <v>110000</v>
      </c>
      <c r="E608" s="126">
        <v>1000000</v>
      </c>
      <c r="F608" s="126">
        <v>200000</v>
      </c>
      <c r="G608" s="118"/>
      <c r="H608" s="118"/>
      <c r="I608" s="118"/>
      <c r="J608" s="118"/>
    </row>
    <row r="609" spans="1:10">
      <c r="A609" s="102">
        <v>44</v>
      </c>
      <c r="B609" s="103" t="s">
        <v>158</v>
      </c>
      <c r="C609" s="104" t="s">
        <v>267</v>
      </c>
      <c r="D609" s="128">
        <v>110000</v>
      </c>
      <c r="E609" s="128"/>
      <c r="F609" s="128"/>
      <c r="G609" s="118"/>
      <c r="H609" s="118"/>
      <c r="I609" s="118"/>
      <c r="J609" s="118"/>
    </row>
    <row r="610" spans="1:10">
      <c r="A610" s="241"/>
      <c r="B610" s="207"/>
      <c r="C610" s="33"/>
      <c r="D610" s="243"/>
      <c r="E610" s="243"/>
      <c r="F610" s="243"/>
      <c r="G610" s="118"/>
      <c r="H610" s="118"/>
      <c r="I610" s="118"/>
      <c r="J610" s="118"/>
    </row>
    <row r="611" spans="1:10">
      <c r="A611" s="241"/>
      <c r="B611" s="259"/>
      <c r="C611" s="33" t="s">
        <v>314</v>
      </c>
      <c r="D611" s="240">
        <f>D612</f>
        <v>300000</v>
      </c>
      <c r="E611" s="240">
        <v>200000</v>
      </c>
      <c r="F611" s="240">
        <v>200000</v>
      </c>
      <c r="G611" s="118"/>
      <c r="H611" s="118"/>
      <c r="I611" s="118"/>
      <c r="J611" s="118"/>
    </row>
    <row r="612" spans="1:10">
      <c r="A612" s="90"/>
      <c r="B612" s="91" t="s">
        <v>15</v>
      </c>
      <c r="C612" s="92" t="s">
        <v>152</v>
      </c>
      <c r="D612" s="124">
        <f>D613</f>
        <v>300000</v>
      </c>
      <c r="E612" s="124">
        <v>200000</v>
      </c>
      <c r="F612" s="124">
        <v>200000</v>
      </c>
      <c r="G612" s="118"/>
      <c r="H612" s="118"/>
      <c r="I612" s="118"/>
      <c r="J612" s="118"/>
    </row>
    <row r="613" spans="1:10">
      <c r="A613" s="96"/>
      <c r="B613" s="97" t="s">
        <v>94</v>
      </c>
      <c r="C613" s="98" t="s">
        <v>157</v>
      </c>
      <c r="D613" s="126">
        <f>D614</f>
        <v>300000</v>
      </c>
      <c r="E613" s="126">
        <v>200000</v>
      </c>
      <c r="F613" s="126">
        <v>200000</v>
      </c>
      <c r="G613" s="118"/>
      <c r="H613" s="118"/>
      <c r="I613" s="118"/>
      <c r="J613" s="118"/>
    </row>
    <row r="614" spans="1:10">
      <c r="A614" s="102">
        <v>45</v>
      </c>
      <c r="B614" s="103" t="s">
        <v>162</v>
      </c>
      <c r="C614" s="104" t="s">
        <v>163</v>
      </c>
      <c r="D614" s="128">
        <v>300000</v>
      </c>
      <c r="E614" s="128"/>
      <c r="F614" s="128"/>
      <c r="G614" s="118"/>
      <c r="H614" s="118"/>
      <c r="I614" s="118"/>
      <c r="J614" s="118"/>
    </row>
    <row r="615" spans="1:10">
      <c r="A615" s="68"/>
      <c r="B615" s="242"/>
      <c r="C615" s="50"/>
      <c r="D615" s="243"/>
      <c r="E615" s="243"/>
      <c r="F615" s="243"/>
      <c r="G615" s="118"/>
      <c r="H615" s="118"/>
      <c r="I615" s="118"/>
      <c r="J615" s="118"/>
    </row>
    <row r="616" spans="1:10">
      <c r="A616" s="241"/>
      <c r="B616" s="242"/>
      <c r="C616" s="50" t="s">
        <v>315</v>
      </c>
      <c r="D616" s="240">
        <f>D617</f>
        <v>300000</v>
      </c>
      <c r="E616" s="240">
        <v>0</v>
      </c>
      <c r="F616" s="240">
        <v>0</v>
      </c>
      <c r="G616" s="118"/>
      <c r="H616" s="118"/>
      <c r="I616" s="118"/>
      <c r="J616" s="118"/>
    </row>
    <row r="617" spans="1:10">
      <c r="A617" s="90"/>
      <c r="B617" s="91" t="s">
        <v>15</v>
      </c>
      <c r="C617" s="92" t="s">
        <v>268</v>
      </c>
      <c r="D617" s="124">
        <f>D618</f>
        <v>300000</v>
      </c>
      <c r="E617" s="124">
        <v>0</v>
      </c>
      <c r="F617" s="124">
        <v>0</v>
      </c>
      <c r="G617" s="118"/>
      <c r="H617" s="118"/>
      <c r="I617" s="118"/>
      <c r="J617" s="118"/>
    </row>
    <row r="618" spans="1:10">
      <c r="A618" s="96"/>
      <c r="B618" s="97" t="s">
        <v>94</v>
      </c>
      <c r="C618" s="98" t="s">
        <v>157</v>
      </c>
      <c r="D618" s="126">
        <f>D619</f>
        <v>300000</v>
      </c>
      <c r="E618" s="126">
        <v>0</v>
      </c>
      <c r="F618" s="126">
        <v>0</v>
      </c>
      <c r="G618" s="118"/>
      <c r="H618" s="118"/>
      <c r="I618" s="118"/>
      <c r="J618" s="118"/>
    </row>
    <row r="619" spans="1:10">
      <c r="A619" s="102">
        <v>46</v>
      </c>
      <c r="B619" s="103" t="s">
        <v>162</v>
      </c>
      <c r="C619" s="104" t="s">
        <v>163</v>
      </c>
      <c r="D619" s="128">
        <v>300000</v>
      </c>
      <c r="E619" s="128"/>
      <c r="F619" s="128">
        <v>0</v>
      </c>
      <c r="G619" s="118"/>
      <c r="H619" s="118"/>
      <c r="I619" s="118"/>
      <c r="J619" s="118"/>
    </row>
    <row r="620" spans="1:10">
      <c r="A620" s="241"/>
      <c r="B620" s="242"/>
      <c r="C620" s="50"/>
      <c r="D620" s="243"/>
      <c r="E620" s="243"/>
      <c r="F620" s="243"/>
      <c r="G620" s="118"/>
      <c r="H620" s="118"/>
      <c r="I620" s="118"/>
      <c r="J620" s="118"/>
    </row>
    <row r="621" spans="1:10">
      <c r="A621" s="241"/>
      <c r="B621" s="242"/>
      <c r="C621" s="50" t="s">
        <v>316</v>
      </c>
      <c r="D621" s="240">
        <f>D622</f>
        <v>10000</v>
      </c>
      <c r="E621" s="240">
        <v>10000</v>
      </c>
      <c r="F621" s="240">
        <v>10000</v>
      </c>
      <c r="G621" s="118"/>
      <c r="H621" s="118"/>
      <c r="I621" s="118"/>
      <c r="J621" s="118"/>
    </row>
    <row r="622" spans="1:10">
      <c r="A622" s="90"/>
      <c r="B622" s="91" t="s">
        <v>15</v>
      </c>
      <c r="C622" s="92" t="s">
        <v>152</v>
      </c>
      <c r="D622" s="124">
        <f>D623</f>
        <v>10000</v>
      </c>
      <c r="E622" s="124">
        <v>10000</v>
      </c>
      <c r="F622" s="124">
        <v>10000</v>
      </c>
      <c r="G622" s="118"/>
      <c r="H622" s="118"/>
      <c r="I622" s="118"/>
      <c r="J622" s="118"/>
    </row>
    <row r="623" spans="1:10">
      <c r="A623" s="131"/>
      <c r="B623" s="97" t="s">
        <v>165</v>
      </c>
      <c r="C623" s="98" t="s">
        <v>166</v>
      </c>
      <c r="D623" s="126">
        <f>D624</f>
        <v>10000</v>
      </c>
      <c r="E623" s="126">
        <v>10000</v>
      </c>
      <c r="F623" s="126">
        <v>10000</v>
      </c>
      <c r="G623" s="118"/>
      <c r="H623" s="118"/>
      <c r="I623" s="118"/>
      <c r="J623" s="118"/>
    </row>
    <row r="624" spans="1:10">
      <c r="A624" s="102">
        <v>47</v>
      </c>
      <c r="B624" s="103" t="s">
        <v>167</v>
      </c>
      <c r="C624" s="104" t="s">
        <v>168</v>
      </c>
      <c r="D624" s="128">
        <v>10000</v>
      </c>
      <c r="E624" s="128"/>
      <c r="F624" s="128"/>
      <c r="G624" s="118"/>
      <c r="H624" s="118"/>
      <c r="I624" s="118"/>
      <c r="J624" s="118"/>
    </row>
    <row r="625" spans="1:10">
      <c r="A625" s="241"/>
      <c r="B625" s="242"/>
      <c r="C625" s="50"/>
      <c r="D625" s="240"/>
      <c r="E625" s="240"/>
      <c r="F625" s="240"/>
      <c r="G625" s="118"/>
      <c r="H625" s="118"/>
      <c r="I625" s="118"/>
      <c r="J625" s="118"/>
    </row>
    <row r="626" spans="1:10">
      <c r="A626" s="68"/>
      <c r="B626" s="259"/>
      <c r="C626" s="33" t="s">
        <v>317</v>
      </c>
      <c r="D626" s="260">
        <f>D627</f>
        <v>10000</v>
      </c>
      <c r="E626" s="260">
        <v>10000</v>
      </c>
      <c r="F626" s="260">
        <v>10000</v>
      </c>
      <c r="G626" s="118"/>
      <c r="H626" s="118"/>
      <c r="I626" s="118"/>
      <c r="J626" s="118"/>
    </row>
    <row r="627" spans="1:10">
      <c r="A627" s="90"/>
      <c r="B627" s="91" t="s">
        <v>15</v>
      </c>
      <c r="C627" s="92" t="s">
        <v>152</v>
      </c>
      <c r="D627" s="124">
        <f>D628</f>
        <v>10000</v>
      </c>
      <c r="E627" s="124">
        <v>10000</v>
      </c>
      <c r="F627" s="124">
        <v>10000</v>
      </c>
      <c r="G627" s="118"/>
      <c r="H627" s="118"/>
      <c r="I627" s="118"/>
      <c r="J627" s="118"/>
    </row>
    <row r="628" spans="1:10">
      <c r="A628" s="131"/>
      <c r="B628" s="97" t="s">
        <v>165</v>
      </c>
      <c r="C628" s="98" t="s">
        <v>166</v>
      </c>
      <c r="D628" s="126">
        <f>D629</f>
        <v>10000</v>
      </c>
      <c r="E628" s="126">
        <v>10000</v>
      </c>
      <c r="F628" s="126">
        <v>10000</v>
      </c>
      <c r="G628" s="118"/>
      <c r="H628" s="118"/>
      <c r="I628" s="118"/>
      <c r="J628" s="118"/>
    </row>
    <row r="629" spans="1:10">
      <c r="A629" s="102">
        <v>48</v>
      </c>
      <c r="B629" s="103" t="s">
        <v>167</v>
      </c>
      <c r="C629" s="104" t="s">
        <v>168</v>
      </c>
      <c r="D629" s="128">
        <v>10000</v>
      </c>
      <c r="E629" s="128"/>
      <c r="F629" s="128"/>
      <c r="G629" s="118"/>
      <c r="H629" s="118"/>
      <c r="I629" s="118"/>
      <c r="J629" s="118"/>
    </row>
    <row r="630" spans="1:10">
      <c r="A630" s="68"/>
      <c r="B630" s="207"/>
      <c r="C630" s="50"/>
      <c r="D630" s="243"/>
      <c r="E630" s="243"/>
      <c r="F630" s="243"/>
      <c r="G630" s="118"/>
      <c r="H630" s="118"/>
      <c r="I630" s="118"/>
      <c r="J630" s="118"/>
    </row>
    <row r="631" spans="1:10">
      <c r="A631" s="68"/>
      <c r="B631" s="259"/>
      <c r="C631" s="33" t="s">
        <v>318</v>
      </c>
      <c r="D631" s="240">
        <f>D632</f>
        <v>50000</v>
      </c>
      <c r="E631" s="240">
        <v>100000</v>
      </c>
      <c r="F631" s="240">
        <v>100000</v>
      </c>
      <c r="G631" s="118"/>
      <c r="H631" s="118"/>
      <c r="I631" s="118"/>
      <c r="J631" s="118"/>
    </row>
    <row r="632" spans="1:10">
      <c r="A632" s="90"/>
      <c r="B632" s="91" t="s">
        <v>15</v>
      </c>
      <c r="C632" s="92" t="s">
        <v>152</v>
      </c>
      <c r="D632" s="124">
        <f>D633</f>
        <v>50000</v>
      </c>
      <c r="E632" s="124">
        <v>100000</v>
      </c>
      <c r="F632" s="124">
        <v>100000</v>
      </c>
      <c r="G632" s="118"/>
      <c r="H632" s="118"/>
      <c r="I632" s="118"/>
      <c r="J632" s="118"/>
    </row>
    <row r="633" spans="1:10">
      <c r="A633" s="131"/>
      <c r="B633" s="97" t="s">
        <v>165</v>
      </c>
      <c r="C633" s="98" t="s">
        <v>166</v>
      </c>
      <c r="D633" s="126">
        <f>D634</f>
        <v>50000</v>
      </c>
      <c r="E633" s="126">
        <v>100000</v>
      </c>
      <c r="F633" s="126">
        <v>100000</v>
      </c>
      <c r="G633" s="118"/>
      <c r="H633" s="118"/>
      <c r="I633" s="118"/>
      <c r="J633" s="118"/>
    </row>
    <row r="634" spans="1:10">
      <c r="A634" s="102">
        <v>49</v>
      </c>
      <c r="B634" s="103" t="s">
        <v>167</v>
      </c>
      <c r="C634" s="104" t="s">
        <v>168</v>
      </c>
      <c r="D634" s="128">
        <v>50000</v>
      </c>
      <c r="E634" s="128"/>
      <c r="F634" s="128"/>
      <c r="G634" s="118"/>
      <c r="H634" s="118"/>
      <c r="I634" s="118"/>
      <c r="J634" s="118"/>
    </row>
    <row r="635" spans="1:10">
      <c r="A635" s="68"/>
      <c r="B635" s="207"/>
      <c r="C635" s="50"/>
      <c r="D635" s="243"/>
      <c r="E635" s="243"/>
      <c r="F635" s="243"/>
      <c r="G635" s="118"/>
      <c r="H635" s="118"/>
      <c r="I635" s="118"/>
      <c r="J635" s="118"/>
    </row>
    <row r="636" spans="1:10">
      <c r="A636" s="68"/>
      <c r="B636" s="259"/>
      <c r="C636" s="33" t="s">
        <v>319</v>
      </c>
      <c r="D636" s="260">
        <f>D637</f>
        <v>70000</v>
      </c>
      <c r="E636" s="260">
        <v>30000</v>
      </c>
      <c r="F636" s="260">
        <v>30000</v>
      </c>
      <c r="G636" s="118"/>
      <c r="H636" s="118"/>
      <c r="I636" s="118"/>
      <c r="J636" s="118"/>
    </row>
    <row r="637" spans="1:10">
      <c r="A637" s="90"/>
      <c r="B637" s="91" t="s">
        <v>15</v>
      </c>
      <c r="C637" s="92" t="s">
        <v>152</v>
      </c>
      <c r="D637" s="124">
        <f>D638</f>
        <v>70000</v>
      </c>
      <c r="E637" s="124">
        <v>30000</v>
      </c>
      <c r="F637" s="124">
        <v>30000</v>
      </c>
      <c r="G637" s="118"/>
      <c r="H637" s="118"/>
      <c r="I637" s="118"/>
      <c r="J637" s="118"/>
    </row>
    <row r="638" spans="1:10">
      <c r="A638" s="131"/>
      <c r="B638" s="97" t="s">
        <v>165</v>
      </c>
      <c r="C638" s="98" t="s">
        <v>166</v>
      </c>
      <c r="D638" s="126">
        <f>D639</f>
        <v>70000</v>
      </c>
      <c r="E638" s="126">
        <v>30000</v>
      </c>
      <c r="F638" s="126">
        <v>30000</v>
      </c>
      <c r="G638" s="118"/>
      <c r="H638" s="118"/>
      <c r="I638" s="118"/>
      <c r="J638" s="118"/>
    </row>
    <row r="639" spans="1:10">
      <c r="A639" s="102">
        <v>50</v>
      </c>
      <c r="B639" s="103" t="s">
        <v>167</v>
      </c>
      <c r="C639" s="104" t="s">
        <v>168</v>
      </c>
      <c r="D639" s="128">
        <v>70000</v>
      </c>
      <c r="E639" s="128"/>
      <c r="F639" s="128"/>
      <c r="G639" s="118"/>
      <c r="H639" s="118"/>
      <c r="I639" s="118"/>
      <c r="J639" s="118"/>
    </row>
    <row r="640" spans="1:10">
      <c r="A640" s="68"/>
      <c r="B640" s="207"/>
      <c r="C640" s="50"/>
      <c r="D640" s="243"/>
      <c r="E640" s="243"/>
      <c r="F640" s="243"/>
      <c r="G640" s="118"/>
      <c r="H640" s="118"/>
      <c r="I640" s="118"/>
      <c r="J640" s="118"/>
    </row>
    <row r="641" spans="1:10">
      <c r="A641" s="258"/>
      <c r="B641" s="222"/>
      <c r="C641" s="245" t="s">
        <v>320</v>
      </c>
      <c r="D641" s="223">
        <f>D642</f>
        <v>10000</v>
      </c>
      <c r="E641" s="223">
        <v>10000</v>
      </c>
      <c r="F641" s="223">
        <v>10000</v>
      </c>
      <c r="G641" s="118"/>
      <c r="H641" s="118"/>
      <c r="I641" s="118"/>
      <c r="J641" s="118"/>
    </row>
    <row r="642" spans="1:10">
      <c r="A642" s="90"/>
      <c r="B642" s="91" t="s">
        <v>15</v>
      </c>
      <c r="C642" s="92" t="s">
        <v>152</v>
      </c>
      <c r="D642" s="124">
        <f>D643</f>
        <v>10000</v>
      </c>
      <c r="E642" s="124">
        <v>10000</v>
      </c>
      <c r="F642" s="124">
        <v>10000</v>
      </c>
      <c r="G642" s="118"/>
      <c r="H642" s="118"/>
      <c r="I642" s="118"/>
      <c r="J642" s="118"/>
    </row>
    <row r="643" spans="1:10">
      <c r="A643" s="131"/>
      <c r="B643" s="97" t="s">
        <v>165</v>
      </c>
      <c r="C643" s="98" t="s">
        <v>166</v>
      </c>
      <c r="D643" s="126">
        <f>D644</f>
        <v>10000</v>
      </c>
      <c r="E643" s="126">
        <v>10000</v>
      </c>
      <c r="F643" s="126">
        <v>10000</v>
      </c>
      <c r="G643" s="118"/>
      <c r="H643" s="118"/>
      <c r="I643" s="118"/>
      <c r="J643" s="118"/>
    </row>
    <row r="644" spans="1:10">
      <c r="A644" s="102">
        <v>51</v>
      </c>
      <c r="B644" s="103" t="s">
        <v>167</v>
      </c>
      <c r="C644" s="104" t="s">
        <v>168</v>
      </c>
      <c r="D644" s="128">
        <v>10000</v>
      </c>
      <c r="E644" s="128"/>
      <c r="F644" s="128"/>
      <c r="G644" s="118"/>
      <c r="H644" s="118"/>
      <c r="I644" s="118"/>
      <c r="J644" s="118"/>
    </row>
    <row r="645" spans="1:10">
      <c r="A645" s="68"/>
      <c r="B645" s="79"/>
      <c r="C645" s="50"/>
      <c r="D645" s="243"/>
      <c r="E645" s="243"/>
      <c r="F645" s="243"/>
      <c r="G645" s="118"/>
      <c r="H645" s="118"/>
      <c r="I645" s="118"/>
      <c r="J645" s="118"/>
    </row>
    <row r="646" spans="1:10">
      <c r="A646" s="68"/>
      <c r="B646" s="222"/>
      <c r="C646" s="50" t="s">
        <v>321</v>
      </c>
      <c r="D646" s="223">
        <f>D647</f>
        <v>70000</v>
      </c>
      <c r="E646" s="223">
        <v>10000</v>
      </c>
      <c r="F646" s="223">
        <v>10000</v>
      </c>
      <c r="G646" s="118"/>
      <c r="H646" s="118"/>
      <c r="I646" s="118"/>
      <c r="J646" s="118"/>
    </row>
    <row r="647" spans="1:10">
      <c r="A647" s="90"/>
      <c r="B647" s="91" t="s">
        <v>15</v>
      </c>
      <c r="C647" s="92" t="s">
        <v>152</v>
      </c>
      <c r="D647" s="124">
        <f>D648</f>
        <v>70000</v>
      </c>
      <c r="E647" s="124">
        <v>10000</v>
      </c>
      <c r="F647" s="124">
        <v>10000</v>
      </c>
      <c r="G647" s="118"/>
      <c r="H647" s="118"/>
      <c r="I647" s="118"/>
      <c r="J647" s="118"/>
    </row>
    <row r="648" spans="1:10">
      <c r="A648" s="131"/>
      <c r="B648" s="97" t="s">
        <v>165</v>
      </c>
      <c r="C648" s="98" t="s">
        <v>166</v>
      </c>
      <c r="D648" s="126">
        <f>D649</f>
        <v>70000</v>
      </c>
      <c r="E648" s="126">
        <v>10000</v>
      </c>
      <c r="F648" s="126">
        <v>10000</v>
      </c>
      <c r="G648" s="118"/>
      <c r="H648" s="118"/>
      <c r="I648" s="118"/>
      <c r="J648" s="118"/>
    </row>
    <row r="649" spans="1:10">
      <c r="A649" s="102">
        <v>52</v>
      </c>
      <c r="B649" s="103" t="s">
        <v>167</v>
      </c>
      <c r="C649" s="104" t="s">
        <v>168</v>
      </c>
      <c r="D649" s="128">
        <v>70000</v>
      </c>
      <c r="E649" s="128"/>
      <c r="F649" s="128"/>
      <c r="G649" s="118"/>
      <c r="H649" s="118"/>
      <c r="I649" s="118"/>
      <c r="J649" s="118"/>
    </row>
    <row r="650" spans="1:10">
      <c r="A650" s="68"/>
      <c r="B650" s="79"/>
      <c r="C650" s="50"/>
      <c r="D650" s="130"/>
      <c r="E650" s="130"/>
      <c r="F650" s="130"/>
      <c r="G650" s="118"/>
      <c r="H650" s="118"/>
      <c r="I650" s="118"/>
      <c r="J650" s="118"/>
    </row>
    <row r="651" spans="1:10">
      <c r="A651" s="68"/>
      <c r="B651" s="222"/>
      <c r="C651" s="50" t="s">
        <v>322</v>
      </c>
      <c r="D651" s="223">
        <f>D652</f>
        <v>100000</v>
      </c>
      <c r="E651" s="223">
        <v>2000000</v>
      </c>
      <c r="F651" s="223">
        <v>4000000</v>
      </c>
      <c r="G651" s="118"/>
      <c r="H651" s="118"/>
      <c r="I651" s="118"/>
      <c r="J651" s="118"/>
    </row>
    <row r="652" spans="1:10">
      <c r="A652" s="90"/>
      <c r="B652" s="91" t="s">
        <v>15</v>
      </c>
      <c r="C652" s="92" t="s">
        <v>152</v>
      </c>
      <c r="D652" s="124">
        <f>D653</f>
        <v>100000</v>
      </c>
      <c r="E652" s="124">
        <v>2000000</v>
      </c>
      <c r="F652" s="124">
        <v>4000000</v>
      </c>
      <c r="G652" s="118"/>
      <c r="H652" s="118"/>
      <c r="I652" s="118"/>
      <c r="J652" s="118"/>
    </row>
    <row r="653" spans="1:10">
      <c r="A653" s="131"/>
      <c r="B653" s="97" t="s">
        <v>94</v>
      </c>
      <c r="C653" s="98" t="s">
        <v>166</v>
      </c>
      <c r="D653" s="126">
        <f>D654</f>
        <v>100000</v>
      </c>
      <c r="E653" s="126">
        <v>2000000</v>
      </c>
      <c r="F653" s="126">
        <v>4000000</v>
      </c>
      <c r="G653" s="118"/>
      <c r="H653" s="118"/>
      <c r="I653" s="118"/>
      <c r="J653" s="118"/>
    </row>
    <row r="654" spans="1:10">
      <c r="A654" s="102">
        <v>53</v>
      </c>
      <c r="B654" s="103" t="s">
        <v>158</v>
      </c>
      <c r="C654" s="104" t="s">
        <v>168</v>
      </c>
      <c r="D654" s="128">
        <v>100000</v>
      </c>
      <c r="E654" s="128"/>
      <c r="F654" s="128"/>
      <c r="G654" s="118"/>
      <c r="H654" s="118"/>
      <c r="I654" s="118"/>
      <c r="J654" s="118"/>
    </row>
    <row r="655" spans="1:10">
      <c r="A655" s="68"/>
      <c r="B655" s="79"/>
      <c r="C655" s="50"/>
      <c r="D655" s="130"/>
      <c r="E655" s="130"/>
      <c r="F655" s="130"/>
      <c r="G655" s="118"/>
      <c r="H655" s="118"/>
      <c r="I655" s="118"/>
      <c r="J655" s="118"/>
    </row>
    <row r="656" spans="1:10">
      <c r="A656" s="68"/>
      <c r="B656" s="79"/>
      <c r="C656" s="50" t="s">
        <v>323</v>
      </c>
      <c r="D656" s="223">
        <f>D657</f>
        <v>10000</v>
      </c>
      <c r="E656" s="223">
        <v>10000</v>
      </c>
      <c r="F656" s="223">
        <v>10000</v>
      </c>
      <c r="G656" s="118"/>
      <c r="H656" s="118"/>
      <c r="I656" s="118"/>
      <c r="J656" s="118"/>
    </row>
    <row r="657" spans="1:10">
      <c r="A657" s="149"/>
      <c r="B657" s="91" t="s">
        <v>15</v>
      </c>
      <c r="C657" s="92" t="s">
        <v>268</v>
      </c>
      <c r="D657" s="124">
        <f>D658</f>
        <v>10000</v>
      </c>
      <c r="E657" s="124">
        <v>10000</v>
      </c>
      <c r="F657" s="124">
        <v>10000</v>
      </c>
      <c r="G657" s="118"/>
      <c r="H657" s="118"/>
      <c r="I657" s="118"/>
      <c r="J657" s="118"/>
    </row>
    <row r="658" spans="1:10">
      <c r="A658" s="131"/>
      <c r="B658" s="97" t="s">
        <v>165</v>
      </c>
      <c r="C658" s="98" t="s">
        <v>269</v>
      </c>
      <c r="D658" s="126">
        <f>D659</f>
        <v>10000</v>
      </c>
      <c r="E658" s="126">
        <v>10000</v>
      </c>
      <c r="F658" s="126">
        <v>10000</v>
      </c>
      <c r="G658" s="118"/>
      <c r="H658" s="118"/>
      <c r="I658" s="118"/>
      <c r="J658" s="118"/>
    </row>
    <row r="659" spans="1:10">
      <c r="A659" s="102"/>
      <c r="B659" s="103" t="s">
        <v>167</v>
      </c>
      <c r="C659" s="104" t="s">
        <v>168</v>
      </c>
      <c r="D659" s="293">
        <v>10000</v>
      </c>
      <c r="E659" s="128"/>
      <c r="F659" s="128"/>
      <c r="G659" s="118"/>
      <c r="H659" s="118"/>
      <c r="I659" s="118"/>
      <c r="J659" s="118"/>
    </row>
    <row r="660" spans="1:10">
      <c r="A660" s="78"/>
      <c r="B660" s="79"/>
      <c r="C660" s="129"/>
      <c r="D660" s="223"/>
      <c r="E660" s="130"/>
      <c r="F660" s="130"/>
      <c r="G660" s="118"/>
      <c r="H660" s="118"/>
      <c r="I660" s="118"/>
      <c r="J660" s="118"/>
    </row>
    <row r="661" spans="1:10">
      <c r="A661" s="78"/>
      <c r="B661" s="79"/>
      <c r="C661" s="340" t="s">
        <v>358</v>
      </c>
      <c r="D661" s="223">
        <f>D662</f>
        <v>850000</v>
      </c>
      <c r="E661" s="223">
        <v>850000</v>
      </c>
      <c r="F661" s="223">
        <v>0</v>
      </c>
      <c r="G661" s="118"/>
      <c r="H661" s="118"/>
      <c r="I661" s="118"/>
      <c r="J661" s="118"/>
    </row>
    <row r="662" spans="1:10">
      <c r="A662" s="149"/>
      <c r="B662" s="341" t="s">
        <v>15</v>
      </c>
      <c r="C662" s="92" t="s">
        <v>268</v>
      </c>
      <c r="D662" s="124">
        <f>D663</f>
        <v>850000</v>
      </c>
      <c r="E662" s="124">
        <v>850000</v>
      </c>
      <c r="F662" s="124">
        <v>0</v>
      </c>
      <c r="G662" s="118"/>
      <c r="H662" s="118"/>
      <c r="I662" s="118"/>
      <c r="J662" s="118"/>
    </row>
    <row r="663" spans="1:10">
      <c r="A663" s="131"/>
      <c r="B663" s="342" t="s">
        <v>165</v>
      </c>
      <c r="C663" s="98" t="s">
        <v>269</v>
      </c>
      <c r="D663" s="126">
        <f>D664</f>
        <v>850000</v>
      </c>
      <c r="E663" s="126">
        <v>850000</v>
      </c>
      <c r="F663" s="126">
        <v>0</v>
      </c>
      <c r="G663" s="118"/>
      <c r="H663" s="118"/>
      <c r="I663" s="118"/>
      <c r="J663" s="118"/>
    </row>
    <row r="664" spans="1:10">
      <c r="A664" s="102"/>
      <c r="B664" s="103" t="s">
        <v>167</v>
      </c>
      <c r="C664" s="104" t="s">
        <v>168</v>
      </c>
      <c r="D664" s="293">
        <v>850000</v>
      </c>
      <c r="E664" s="293"/>
      <c r="F664" s="293"/>
      <c r="G664" s="118"/>
      <c r="H664" s="118"/>
      <c r="I664" s="118"/>
      <c r="J664" s="118"/>
    </row>
    <row r="665" spans="1:10">
      <c r="A665" s="78"/>
      <c r="B665" s="79"/>
      <c r="C665" s="129"/>
      <c r="D665" s="223"/>
      <c r="E665" s="223"/>
      <c r="F665" s="223"/>
      <c r="G665" s="118"/>
      <c r="H665" s="118"/>
      <c r="I665" s="118"/>
      <c r="J665" s="118"/>
    </row>
    <row r="666" spans="1:10">
      <c r="A666" s="78"/>
      <c r="B666" s="79"/>
      <c r="C666" s="340" t="s">
        <v>359</v>
      </c>
      <c r="D666" s="223">
        <f>D667</f>
        <v>800000</v>
      </c>
      <c r="E666" s="223">
        <v>100000</v>
      </c>
      <c r="F666" s="223">
        <v>0</v>
      </c>
      <c r="G666" s="118"/>
      <c r="H666" s="118"/>
      <c r="I666" s="118"/>
      <c r="J666" s="118"/>
    </row>
    <row r="667" spans="1:10">
      <c r="A667" s="149"/>
      <c r="B667" s="341" t="s">
        <v>94</v>
      </c>
      <c r="C667" s="92" t="s">
        <v>152</v>
      </c>
      <c r="D667" s="124">
        <f>D668</f>
        <v>800000</v>
      </c>
      <c r="E667" s="124">
        <v>100000</v>
      </c>
      <c r="F667" s="124">
        <v>0</v>
      </c>
      <c r="G667" s="118"/>
      <c r="H667" s="118"/>
      <c r="I667" s="118"/>
      <c r="J667" s="118"/>
    </row>
    <row r="668" spans="1:10">
      <c r="A668" s="131"/>
      <c r="B668" s="342" t="s">
        <v>94</v>
      </c>
      <c r="C668" s="98" t="s">
        <v>166</v>
      </c>
      <c r="D668" s="126">
        <f>D669</f>
        <v>800000</v>
      </c>
      <c r="E668" s="126">
        <v>100000</v>
      </c>
      <c r="F668" s="126">
        <v>0</v>
      </c>
      <c r="G668" s="118"/>
      <c r="H668" s="118"/>
      <c r="I668" s="118"/>
      <c r="J668" s="118"/>
    </row>
    <row r="669" spans="1:10">
      <c r="A669" s="102"/>
      <c r="B669" s="103" t="s">
        <v>158</v>
      </c>
      <c r="C669" s="104" t="s">
        <v>168</v>
      </c>
      <c r="D669" s="293">
        <v>800000</v>
      </c>
      <c r="E669" s="128"/>
      <c r="F669" s="128"/>
      <c r="G669" s="118"/>
      <c r="H669" s="118"/>
      <c r="I669" s="118"/>
      <c r="J669" s="118"/>
    </row>
    <row r="670" spans="1:10">
      <c r="A670" s="68"/>
      <c r="B670" s="32"/>
      <c r="C670" s="33"/>
      <c r="D670" s="240"/>
      <c r="E670" s="240"/>
      <c r="F670" s="240"/>
      <c r="G670" s="118"/>
      <c r="H670" s="118"/>
      <c r="I670" s="118"/>
      <c r="J670" s="118"/>
    </row>
    <row r="671" spans="1:10">
      <c r="A671" s="247"/>
      <c r="B671" s="235" t="s">
        <v>270</v>
      </c>
      <c r="C671" s="248"/>
      <c r="D671" s="169">
        <f>D679+D707</f>
        <v>1619840</v>
      </c>
      <c r="E671" s="169">
        <f>E679+E707</f>
        <v>891000</v>
      </c>
      <c r="F671" s="169">
        <f>F679+F707</f>
        <v>696000</v>
      </c>
      <c r="G671" s="118"/>
      <c r="H671" s="118"/>
      <c r="I671" s="118"/>
      <c r="J671" s="118"/>
    </row>
    <row r="672" spans="1:10">
      <c r="A672" s="78"/>
      <c r="B672" s="79"/>
      <c r="C672" s="129" t="s">
        <v>246</v>
      </c>
      <c r="D672" s="130"/>
      <c r="E672" s="130"/>
      <c r="F672" s="130"/>
      <c r="G672" s="118"/>
      <c r="H672" s="118"/>
      <c r="I672" s="118"/>
      <c r="J672" s="118"/>
    </row>
    <row r="673" spans="1:10">
      <c r="A673" s="78"/>
      <c r="B673" s="79" t="s">
        <v>88</v>
      </c>
      <c r="C673" s="129" t="s">
        <v>89</v>
      </c>
      <c r="D673" s="130">
        <v>530000</v>
      </c>
      <c r="E673" s="130"/>
      <c r="F673" s="130"/>
      <c r="G673" s="118"/>
      <c r="H673" s="118"/>
      <c r="I673" s="118"/>
      <c r="J673" s="118"/>
    </row>
    <row r="674" spans="1:10">
      <c r="A674" s="78"/>
      <c r="B674" s="79" t="s">
        <v>90</v>
      </c>
      <c r="C674" s="129" t="s">
        <v>251</v>
      </c>
      <c r="D674" s="130">
        <v>140000</v>
      </c>
      <c r="E674" s="130"/>
      <c r="F674" s="130"/>
      <c r="G674" s="118"/>
      <c r="H674" s="118"/>
      <c r="I674" s="118"/>
      <c r="J674" s="118"/>
    </row>
    <row r="675" spans="1:10">
      <c r="A675" s="78"/>
      <c r="B675" s="79" t="s">
        <v>96</v>
      </c>
      <c r="C675" s="129" t="s">
        <v>97</v>
      </c>
      <c r="D675" s="130">
        <v>150576</v>
      </c>
      <c r="E675" s="130"/>
      <c r="F675" s="130"/>
      <c r="G675" s="118"/>
      <c r="H675" s="118"/>
      <c r="I675" s="118"/>
      <c r="J675" s="118"/>
    </row>
    <row r="676" spans="1:10">
      <c r="A676" s="78"/>
      <c r="B676" s="79" t="s">
        <v>343</v>
      </c>
      <c r="C676" s="50" t="s">
        <v>344</v>
      </c>
      <c r="D676" s="130">
        <v>785264</v>
      </c>
      <c r="E676" s="130"/>
      <c r="F676" s="130"/>
      <c r="G676" s="118"/>
      <c r="H676" s="118"/>
      <c r="I676" s="118"/>
      <c r="J676" s="118"/>
    </row>
    <row r="677" spans="1:10">
      <c r="A677" s="78"/>
      <c r="B677" s="79" t="s">
        <v>38</v>
      </c>
      <c r="C677" s="129" t="s">
        <v>100</v>
      </c>
      <c r="D677" s="130">
        <v>14000</v>
      </c>
      <c r="E677" s="130"/>
      <c r="F677" s="130"/>
      <c r="G677" s="118"/>
      <c r="H677" s="118"/>
      <c r="I677" s="118"/>
      <c r="J677" s="118"/>
    </row>
    <row r="678" spans="1:10">
      <c r="A678" s="226"/>
      <c r="B678" s="222"/>
      <c r="C678" s="117"/>
      <c r="D678" s="223"/>
      <c r="E678" s="223"/>
      <c r="F678" s="223"/>
      <c r="G678" s="118"/>
      <c r="H678" s="118"/>
      <c r="I678" s="118"/>
      <c r="J678" s="118"/>
    </row>
    <row r="679" spans="1:10">
      <c r="A679" s="261"/>
      <c r="B679" s="262"/>
      <c r="C679" s="238" t="s">
        <v>324</v>
      </c>
      <c r="D679" s="239">
        <f>D680+D694</f>
        <v>1509840</v>
      </c>
      <c r="E679" s="239">
        <f>E680+E694</f>
        <v>781000</v>
      </c>
      <c r="F679" s="239">
        <f>F680</f>
        <v>586000</v>
      </c>
      <c r="G679" s="118"/>
      <c r="H679" s="118"/>
      <c r="I679" s="118"/>
      <c r="J679" s="118"/>
    </row>
    <row r="680" spans="1:10">
      <c r="A680" s="68"/>
      <c r="B680" s="207"/>
      <c r="C680" s="33" t="s">
        <v>325</v>
      </c>
      <c r="D680" s="240">
        <f>D681</f>
        <v>586000</v>
      </c>
      <c r="E680" s="240">
        <f>E681</f>
        <v>586000</v>
      </c>
      <c r="F680" s="240">
        <f>F681</f>
        <v>586000</v>
      </c>
      <c r="G680" s="118"/>
      <c r="H680" s="118"/>
      <c r="I680" s="118"/>
      <c r="J680" s="118"/>
    </row>
    <row r="681" spans="1:10">
      <c r="A681" s="90"/>
      <c r="B681" s="91" t="s">
        <v>13</v>
      </c>
      <c r="C681" s="92" t="s">
        <v>106</v>
      </c>
      <c r="D681" s="124">
        <f>D682+D686+D691</f>
        <v>586000</v>
      </c>
      <c r="E681" s="124">
        <f>E682+E686+E691</f>
        <v>586000</v>
      </c>
      <c r="F681" s="124">
        <f>F682+F686+F691</f>
        <v>586000</v>
      </c>
      <c r="G681" s="118"/>
      <c r="H681" s="118"/>
      <c r="I681" s="118"/>
      <c r="J681" s="118"/>
    </row>
    <row r="682" spans="1:10">
      <c r="A682" s="96"/>
      <c r="B682" s="97" t="s">
        <v>90</v>
      </c>
      <c r="C682" s="98" t="s">
        <v>107</v>
      </c>
      <c r="D682" s="126">
        <f>D683+D684+D685</f>
        <v>432000</v>
      </c>
      <c r="E682" s="126">
        <v>432000</v>
      </c>
      <c r="F682" s="126">
        <v>432000</v>
      </c>
      <c r="G682" s="118"/>
      <c r="H682" s="118"/>
      <c r="I682" s="118"/>
      <c r="J682" s="118"/>
    </row>
    <row r="683" spans="1:10">
      <c r="A683" s="102">
        <v>54</v>
      </c>
      <c r="B683" s="103" t="s">
        <v>108</v>
      </c>
      <c r="C683" s="104" t="s">
        <v>261</v>
      </c>
      <c r="D683" s="128">
        <v>270000</v>
      </c>
      <c r="E683" s="128"/>
      <c r="F683" s="128"/>
      <c r="G683" s="118"/>
      <c r="H683" s="118"/>
      <c r="I683" s="118"/>
      <c r="J683" s="118"/>
    </row>
    <row r="684" spans="1:10">
      <c r="A684" s="102">
        <v>55</v>
      </c>
      <c r="B684" s="103" t="s">
        <v>111</v>
      </c>
      <c r="C684" s="104" t="s">
        <v>112</v>
      </c>
      <c r="D684" s="128">
        <v>40000</v>
      </c>
      <c r="E684" s="128"/>
      <c r="F684" s="128"/>
      <c r="G684" s="118"/>
      <c r="H684" s="118"/>
      <c r="I684" s="118"/>
      <c r="J684" s="118"/>
    </row>
    <row r="685" spans="1:10">
      <c r="A685" s="102">
        <v>56</v>
      </c>
      <c r="B685" s="103" t="s">
        <v>113</v>
      </c>
      <c r="C685" s="104" t="s">
        <v>114</v>
      </c>
      <c r="D685" s="128">
        <v>122000</v>
      </c>
      <c r="E685" s="128"/>
      <c r="F685" s="128"/>
      <c r="G685" s="118"/>
      <c r="H685" s="118"/>
      <c r="I685" s="118"/>
      <c r="J685" s="118"/>
    </row>
    <row r="686" spans="1:10">
      <c r="A686" s="96"/>
      <c r="B686" s="97" t="s">
        <v>115</v>
      </c>
      <c r="C686" s="98" t="s">
        <v>116</v>
      </c>
      <c r="D686" s="126">
        <f>D687+D688+D689+D690</f>
        <v>152600</v>
      </c>
      <c r="E686" s="126">
        <v>152600</v>
      </c>
      <c r="F686" s="126">
        <v>152600</v>
      </c>
      <c r="G686" s="118"/>
      <c r="H686" s="118"/>
      <c r="I686" s="118"/>
      <c r="J686" s="118"/>
    </row>
    <row r="687" spans="1:10">
      <c r="A687" s="102">
        <v>57</v>
      </c>
      <c r="B687" s="103" t="s">
        <v>117</v>
      </c>
      <c r="C687" s="104" t="s">
        <v>118</v>
      </c>
      <c r="D687" s="128">
        <v>4000</v>
      </c>
      <c r="E687" s="128"/>
      <c r="F687" s="128"/>
      <c r="G687" s="118"/>
      <c r="H687" s="118"/>
      <c r="I687" s="118"/>
      <c r="J687" s="118"/>
    </row>
    <row r="688" spans="1:10">
      <c r="A688" s="102">
        <v>58</v>
      </c>
      <c r="B688" s="103" t="s">
        <v>119</v>
      </c>
      <c r="C688" s="104" t="s">
        <v>120</v>
      </c>
      <c r="D688" s="128">
        <v>90000</v>
      </c>
      <c r="E688" s="128"/>
      <c r="F688" s="128"/>
      <c r="G688" s="118"/>
      <c r="H688" s="118"/>
      <c r="I688" s="118"/>
      <c r="J688" s="118"/>
    </row>
    <row r="689" spans="1:10">
      <c r="A689" s="102">
        <v>59</v>
      </c>
      <c r="B689" s="103" t="s">
        <v>121</v>
      </c>
      <c r="C689" s="104" t="s">
        <v>122</v>
      </c>
      <c r="D689" s="128">
        <v>54600</v>
      </c>
      <c r="E689" s="128"/>
      <c r="F689" s="128"/>
      <c r="G689" s="118"/>
      <c r="H689" s="118"/>
      <c r="I689" s="118"/>
      <c r="J689" s="118"/>
    </row>
    <row r="690" spans="1:10">
      <c r="A690" s="102">
        <v>60</v>
      </c>
      <c r="B690" s="103" t="s">
        <v>125</v>
      </c>
      <c r="C690" s="104" t="s">
        <v>271</v>
      </c>
      <c r="D690" s="128">
        <v>4000</v>
      </c>
      <c r="E690" s="128"/>
      <c r="F690" s="128"/>
      <c r="G690" s="118"/>
      <c r="H690" s="118"/>
      <c r="I690" s="118"/>
      <c r="J690" s="118"/>
    </row>
    <row r="691" spans="1:10">
      <c r="A691" s="96"/>
      <c r="B691" s="97" t="s">
        <v>127</v>
      </c>
      <c r="C691" s="98" t="s">
        <v>128</v>
      </c>
      <c r="D691" s="126">
        <f>D692</f>
        <v>1400</v>
      </c>
      <c r="E691" s="126">
        <v>1400</v>
      </c>
      <c r="F691" s="126">
        <v>1400</v>
      </c>
      <c r="G691" s="118"/>
      <c r="H691" s="118"/>
      <c r="I691" s="118"/>
      <c r="J691" s="118"/>
    </row>
    <row r="692" spans="1:10">
      <c r="A692" s="102">
        <v>61</v>
      </c>
      <c r="B692" s="103" t="s">
        <v>131</v>
      </c>
      <c r="C692" s="104" t="s">
        <v>132</v>
      </c>
      <c r="D692" s="128">
        <v>1400</v>
      </c>
      <c r="E692" s="128"/>
      <c r="F692" s="128"/>
      <c r="G692" s="118"/>
      <c r="H692" s="118"/>
      <c r="I692" s="118"/>
      <c r="J692" s="118"/>
    </row>
    <row r="693" spans="1:10">
      <c r="A693" s="241"/>
      <c r="B693" s="242"/>
      <c r="C693" s="50"/>
      <c r="D693" s="243"/>
      <c r="E693" s="243"/>
      <c r="F693" s="243"/>
      <c r="G693" s="118"/>
      <c r="H693" s="118"/>
      <c r="I693" s="118"/>
      <c r="J693" s="118"/>
    </row>
    <row r="694" spans="1:10">
      <c r="A694" s="68"/>
      <c r="B694" s="207"/>
      <c r="C694" s="33" t="s">
        <v>326</v>
      </c>
      <c r="D694" s="240">
        <f>D695+D703</f>
        <v>923840</v>
      </c>
      <c r="E694" s="240">
        <f>E695+E703</f>
        <v>195000</v>
      </c>
      <c r="F694" s="240">
        <v>0</v>
      </c>
      <c r="G694" s="118"/>
      <c r="H694" s="118"/>
      <c r="I694" s="118"/>
      <c r="J694" s="118"/>
    </row>
    <row r="695" spans="1:10">
      <c r="A695" s="90"/>
      <c r="B695" s="91" t="s">
        <v>13</v>
      </c>
      <c r="C695" s="92" t="s">
        <v>106</v>
      </c>
      <c r="D695" s="124">
        <f>D696+D699</f>
        <v>875840</v>
      </c>
      <c r="E695" s="124">
        <f>E696+E699</f>
        <v>195000</v>
      </c>
      <c r="F695" s="124">
        <v>0</v>
      </c>
      <c r="G695" s="118"/>
      <c r="H695" s="118"/>
      <c r="I695" s="118"/>
      <c r="J695" s="118"/>
    </row>
    <row r="696" spans="1:10">
      <c r="A696" s="96"/>
      <c r="B696" s="97" t="s">
        <v>90</v>
      </c>
      <c r="C696" s="98" t="s">
        <v>107</v>
      </c>
      <c r="D696" s="126">
        <f>D697+D698</f>
        <v>530000</v>
      </c>
      <c r="E696" s="126">
        <v>133000</v>
      </c>
      <c r="F696" s="126">
        <v>0</v>
      </c>
      <c r="G696" s="118"/>
      <c r="H696" s="118"/>
      <c r="I696" s="118"/>
      <c r="J696" s="118"/>
    </row>
    <row r="697" spans="1:10">
      <c r="A697" s="102"/>
      <c r="B697" s="103" t="s">
        <v>108</v>
      </c>
      <c r="C697" s="104" t="s">
        <v>110</v>
      </c>
      <c r="D697" s="128">
        <v>378000</v>
      </c>
      <c r="E697" s="128"/>
      <c r="F697" s="128"/>
      <c r="G697" s="118"/>
      <c r="H697" s="118"/>
      <c r="I697" s="118"/>
      <c r="J697" s="118"/>
    </row>
    <row r="698" spans="1:10">
      <c r="A698" s="102"/>
      <c r="B698" s="103" t="s">
        <v>113</v>
      </c>
      <c r="C698" s="104" t="s">
        <v>114</v>
      </c>
      <c r="D698" s="128">
        <v>152000</v>
      </c>
      <c r="E698" s="128"/>
      <c r="F698" s="128"/>
      <c r="G698" s="118"/>
      <c r="H698" s="118"/>
      <c r="I698" s="118"/>
      <c r="J698" s="118"/>
    </row>
    <row r="699" spans="1:10">
      <c r="A699" s="96"/>
      <c r="B699" s="97" t="s">
        <v>115</v>
      </c>
      <c r="C699" s="98" t="s">
        <v>116</v>
      </c>
      <c r="D699" s="126">
        <f>D700+D701+D702</f>
        <v>345840</v>
      </c>
      <c r="E699" s="126">
        <v>62000</v>
      </c>
      <c r="F699" s="126">
        <v>0</v>
      </c>
      <c r="G699" s="118"/>
      <c r="H699" s="118"/>
      <c r="I699" s="118"/>
      <c r="J699" s="118"/>
    </row>
    <row r="700" spans="1:10">
      <c r="A700" s="102"/>
      <c r="B700" s="103" t="s">
        <v>117</v>
      </c>
      <c r="C700" s="104" t="s">
        <v>118</v>
      </c>
      <c r="D700" s="128">
        <v>97840</v>
      </c>
      <c r="E700" s="128"/>
      <c r="F700" s="128"/>
      <c r="G700" s="118"/>
      <c r="H700" s="118"/>
      <c r="I700" s="118"/>
      <c r="J700" s="118"/>
    </row>
    <row r="701" spans="1:10">
      <c r="A701" s="102"/>
      <c r="B701" s="103" t="s">
        <v>119</v>
      </c>
      <c r="C701" s="104" t="s">
        <v>120</v>
      </c>
      <c r="D701" s="128">
        <v>120000</v>
      </c>
      <c r="E701" s="128"/>
      <c r="F701" s="128"/>
      <c r="G701" s="118"/>
      <c r="H701" s="118"/>
      <c r="I701" s="118"/>
      <c r="J701" s="118"/>
    </row>
    <row r="702" spans="1:10">
      <c r="A702" s="102"/>
      <c r="B702" s="103" t="s">
        <v>121</v>
      </c>
      <c r="C702" s="104" t="s">
        <v>122</v>
      </c>
      <c r="D702" s="128">
        <v>128000</v>
      </c>
      <c r="E702" s="128"/>
      <c r="F702" s="128"/>
      <c r="G702" s="118"/>
      <c r="H702" s="118"/>
      <c r="I702" s="118"/>
      <c r="J702" s="118"/>
    </row>
    <row r="703" spans="1:10">
      <c r="A703" s="149"/>
      <c r="B703" s="91" t="s">
        <v>15</v>
      </c>
      <c r="C703" s="92" t="s">
        <v>268</v>
      </c>
      <c r="D703" s="124">
        <f>D704</f>
        <v>48000</v>
      </c>
      <c r="E703" s="124">
        <v>0</v>
      </c>
      <c r="F703" s="124">
        <v>0</v>
      </c>
      <c r="G703" s="118"/>
      <c r="H703" s="118"/>
      <c r="I703" s="118"/>
      <c r="J703" s="118"/>
    </row>
    <row r="704" spans="1:10">
      <c r="A704" s="131"/>
      <c r="B704" s="97" t="s">
        <v>94</v>
      </c>
      <c r="C704" s="98" t="s">
        <v>157</v>
      </c>
      <c r="D704" s="126">
        <f>D705</f>
        <v>48000</v>
      </c>
      <c r="E704" s="126">
        <v>0</v>
      </c>
      <c r="F704" s="126">
        <v>0</v>
      </c>
      <c r="G704" s="118"/>
      <c r="H704" s="118"/>
      <c r="I704" s="118"/>
      <c r="J704" s="118"/>
    </row>
    <row r="705" spans="1:10">
      <c r="A705" s="102"/>
      <c r="B705" s="103" t="s">
        <v>160</v>
      </c>
      <c r="C705" s="104" t="s">
        <v>161</v>
      </c>
      <c r="D705" s="128">
        <v>48000</v>
      </c>
      <c r="E705" s="128">
        <v>0</v>
      </c>
      <c r="F705" s="128">
        <v>0</v>
      </c>
      <c r="G705" s="118"/>
      <c r="H705" s="118"/>
      <c r="I705" s="118"/>
      <c r="J705" s="118"/>
    </row>
    <row r="706" spans="1:10">
      <c r="A706" s="241"/>
      <c r="B706" s="242"/>
      <c r="C706" s="50"/>
      <c r="D706" s="243"/>
      <c r="E706" s="243"/>
      <c r="F706" s="243"/>
      <c r="G706" s="118"/>
      <c r="H706" s="118"/>
      <c r="I706" s="118"/>
      <c r="J706" s="118"/>
    </row>
    <row r="707" spans="1:10">
      <c r="A707" s="209"/>
      <c r="B707" s="237"/>
      <c r="C707" s="244" t="s">
        <v>327</v>
      </c>
      <c r="D707" s="239">
        <f t="shared" ref="D707:F709" si="16">D708</f>
        <v>110000</v>
      </c>
      <c r="E707" s="239">
        <f t="shared" si="16"/>
        <v>110000</v>
      </c>
      <c r="F707" s="239">
        <v>110000</v>
      </c>
      <c r="G707" s="118"/>
      <c r="H707" s="118"/>
      <c r="I707" s="118"/>
      <c r="J707" s="118"/>
    </row>
    <row r="708" spans="1:10">
      <c r="A708" s="241"/>
      <c r="B708" s="242"/>
      <c r="C708" s="50" t="s">
        <v>328</v>
      </c>
      <c r="D708" s="240">
        <f t="shared" si="16"/>
        <v>110000</v>
      </c>
      <c r="E708" s="240">
        <f t="shared" si="16"/>
        <v>110000</v>
      </c>
      <c r="F708" s="240">
        <f t="shared" si="16"/>
        <v>110000</v>
      </c>
      <c r="G708" s="118"/>
      <c r="H708" s="118"/>
      <c r="I708" s="118"/>
      <c r="J708" s="118"/>
    </row>
    <row r="709" spans="1:10">
      <c r="A709" s="90"/>
      <c r="B709" s="91" t="s">
        <v>13</v>
      </c>
      <c r="C709" s="92" t="s">
        <v>106</v>
      </c>
      <c r="D709" s="124">
        <f t="shared" si="16"/>
        <v>110000</v>
      </c>
      <c r="E709" s="124">
        <f t="shared" si="16"/>
        <v>110000</v>
      </c>
      <c r="F709" s="124">
        <f t="shared" si="16"/>
        <v>110000</v>
      </c>
      <c r="G709" s="118"/>
      <c r="H709" s="118"/>
      <c r="I709" s="118"/>
      <c r="J709" s="118"/>
    </row>
    <row r="710" spans="1:10">
      <c r="A710" s="96"/>
      <c r="B710" s="97" t="s">
        <v>136</v>
      </c>
      <c r="C710" s="98" t="s">
        <v>272</v>
      </c>
      <c r="D710" s="126">
        <f>D711</f>
        <v>110000</v>
      </c>
      <c r="E710" s="126">
        <v>110000</v>
      </c>
      <c r="F710" s="126">
        <v>110000</v>
      </c>
      <c r="G710" s="118"/>
      <c r="H710" s="118"/>
      <c r="I710" s="118"/>
      <c r="J710" s="118"/>
    </row>
    <row r="711" spans="1:10">
      <c r="A711" s="102">
        <v>63</v>
      </c>
      <c r="B711" s="103" t="s">
        <v>139</v>
      </c>
      <c r="C711" s="104" t="s">
        <v>140</v>
      </c>
      <c r="D711" s="128">
        <v>110000</v>
      </c>
      <c r="E711" s="128"/>
      <c r="F711" s="128"/>
      <c r="G711" s="118"/>
      <c r="H711" s="118"/>
      <c r="I711" s="118"/>
      <c r="J711" s="118"/>
    </row>
    <row r="712" spans="1:10">
      <c r="A712" s="263"/>
      <c r="B712" s="264"/>
      <c r="C712" s="245"/>
      <c r="D712" s="240"/>
      <c r="E712" s="240"/>
      <c r="F712" s="240"/>
      <c r="G712" s="118"/>
      <c r="H712" s="118"/>
      <c r="I712" s="118"/>
      <c r="J712" s="118"/>
    </row>
    <row r="713" spans="1:10">
      <c r="A713" s="247"/>
      <c r="B713" s="235" t="s">
        <v>273</v>
      </c>
      <c r="C713" s="248"/>
      <c r="D713" s="169">
        <f>D719</f>
        <v>443500</v>
      </c>
      <c r="E713" s="169">
        <f>E719</f>
        <v>368500</v>
      </c>
      <c r="F713" s="169">
        <f>F719</f>
        <v>368500</v>
      </c>
      <c r="G713" s="118"/>
      <c r="H713" s="118"/>
      <c r="I713" s="118"/>
      <c r="J713" s="118"/>
    </row>
    <row r="714" spans="1:10">
      <c r="A714" s="78"/>
      <c r="B714" s="79"/>
      <c r="C714" s="129" t="s">
        <v>246</v>
      </c>
      <c r="D714" s="130"/>
      <c r="E714" s="130"/>
      <c r="F714" s="130"/>
      <c r="G714" s="118"/>
      <c r="H714" s="118"/>
      <c r="I714" s="118"/>
      <c r="J714" s="118"/>
    </row>
    <row r="715" spans="1:10">
      <c r="A715" s="78"/>
      <c r="B715" s="79" t="s">
        <v>88</v>
      </c>
      <c r="C715" s="129" t="s">
        <v>89</v>
      </c>
      <c r="D715" s="130">
        <v>408500</v>
      </c>
      <c r="E715" s="130"/>
      <c r="F715" s="130"/>
      <c r="G715" s="118"/>
      <c r="H715" s="118"/>
      <c r="I715" s="118"/>
      <c r="J715" s="118"/>
    </row>
    <row r="716" spans="1:10">
      <c r="A716" s="78"/>
      <c r="B716" s="79" t="s">
        <v>96</v>
      </c>
      <c r="C716" s="129" t="s">
        <v>97</v>
      </c>
      <c r="D716" s="130">
        <v>15000</v>
      </c>
      <c r="E716" s="130"/>
      <c r="F716" s="130"/>
      <c r="G716" s="118"/>
      <c r="H716" s="118"/>
      <c r="I716" s="118"/>
      <c r="J716" s="118"/>
    </row>
    <row r="717" spans="1:10">
      <c r="A717" s="78"/>
      <c r="B717" s="79" t="s">
        <v>38</v>
      </c>
      <c r="C717" s="129" t="s">
        <v>252</v>
      </c>
      <c r="D717" s="130">
        <v>20000</v>
      </c>
      <c r="E717" s="130"/>
      <c r="F717" s="130"/>
      <c r="G717" s="118"/>
      <c r="H717" s="118"/>
      <c r="I717" s="118"/>
      <c r="J717" s="118"/>
    </row>
    <row r="718" spans="1:10">
      <c r="A718" s="263"/>
      <c r="B718" s="265"/>
      <c r="C718" s="245"/>
      <c r="D718" s="240"/>
      <c r="E718" s="240"/>
      <c r="F718" s="240"/>
      <c r="G718" s="118"/>
      <c r="H718" s="118"/>
      <c r="I718" s="118"/>
      <c r="J718" s="118"/>
    </row>
    <row r="719" spans="1:10">
      <c r="A719" s="261"/>
      <c r="B719" s="262"/>
      <c r="C719" s="238" t="s">
        <v>329</v>
      </c>
      <c r="D719" s="239">
        <f>D720+D726</f>
        <v>443500</v>
      </c>
      <c r="E719" s="239">
        <f>E720+E726</f>
        <v>368500</v>
      </c>
      <c r="F719" s="239">
        <f>F720+F726</f>
        <v>368500</v>
      </c>
      <c r="G719" s="118"/>
      <c r="H719" s="118"/>
      <c r="I719" s="118"/>
      <c r="J719" s="118"/>
    </row>
    <row r="720" spans="1:10">
      <c r="A720" s="258"/>
      <c r="B720" s="207"/>
      <c r="C720" s="72" t="s">
        <v>330</v>
      </c>
      <c r="D720" s="240">
        <f t="shared" ref="D720:F721" si="17">D721</f>
        <v>225000</v>
      </c>
      <c r="E720" s="240">
        <f t="shared" si="17"/>
        <v>150000</v>
      </c>
      <c r="F720" s="240">
        <f t="shared" si="17"/>
        <v>150000</v>
      </c>
      <c r="G720" s="118"/>
      <c r="H720" s="118"/>
      <c r="I720" s="118"/>
      <c r="J720" s="118"/>
    </row>
    <row r="721" spans="1:10">
      <c r="A721" s="90"/>
      <c r="B721" s="91" t="s">
        <v>13</v>
      </c>
      <c r="C721" s="92" t="s">
        <v>106</v>
      </c>
      <c r="D721" s="124">
        <f t="shared" si="17"/>
        <v>225000</v>
      </c>
      <c r="E721" s="124">
        <f t="shared" si="17"/>
        <v>150000</v>
      </c>
      <c r="F721" s="124">
        <f t="shared" si="17"/>
        <v>150000</v>
      </c>
      <c r="G721" s="118"/>
      <c r="H721" s="118"/>
      <c r="I721" s="118"/>
      <c r="J721" s="118"/>
    </row>
    <row r="722" spans="1:10">
      <c r="A722" s="96"/>
      <c r="B722" s="97" t="s">
        <v>115</v>
      </c>
      <c r="C722" s="98" t="s">
        <v>116</v>
      </c>
      <c r="D722" s="126">
        <f>D723+D724</f>
        <v>225000</v>
      </c>
      <c r="E722" s="126">
        <v>150000</v>
      </c>
      <c r="F722" s="126">
        <v>150000</v>
      </c>
      <c r="G722" s="118"/>
      <c r="H722" s="118"/>
      <c r="I722" s="118"/>
      <c r="J722" s="118"/>
    </row>
    <row r="723" spans="1:10">
      <c r="A723" s="102">
        <v>64</v>
      </c>
      <c r="B723" s="103" t="s">
        <v>121</v>
      </c>
      <c r="C723" s="104" t="s">
        <v>122</v>
      </c>
      <c r="D723" s="128">
        <v>167000</v>
      </c>
      <c r="E723" s="128"/>
      <c r="F723" s="128"/>
      <c r="G723" s="118"/>
      <c r="H723" s="118"/>
      <c r="I723" s="118"/>
      <c r="J723" s="118"/>
    </row>
    <row r="724" spans="1:10">
      <c r="A724" s="102">
        <v>65</v>
      </c>
      <c r="B724" s="103" t="s">
        <v>125</v>
      </c>
      <c r="C724" s="104" t="s">
        <v>126</v>
      </c>
      <c r="D724" s="128">
        <v>58000</v>
      </c>
      <c r="E724" s="128"/>
      <c r="F724" s="128"/>
      <c r="G724" s="118"/>
      <c r="H724" s="118"/>
      <c r="I724" s="118"/>
      <c r="J724" s="118"/>
    </row>
    <row r="725" spans="1:10">
      <c r="A725" s="241"/>
      <c r="B725" s="242"/>
      <c r="C725" s="50"/>
      <c r="D725" s="130"/>
      <c r="E725" s="130"/>
      <c r="F725" s="130"/>
      <c r="G725" s="118"/>
      <c r="H725" s="118"/>
      <c r="I725" s="118"/>
      <c r="J725" s="118"/>
    </row>
    <row r="726" spans="1:10">
      <c r="A726" s="241"/>
      <c r="B726" s="242"/>
      <c r="C726" s="245" t="s">
        <v>331</v>
      </c>
      <c r="D726" s="223">
        <f t="shared" ref="D726:F727" si="18">D727</f>
        <v>218500</v>
      </c>
      <c r="E726" s="223">
        <f t="shared" si="18"/>
        <v>218500</v>
      </c>
      <c r="F726" s="223">
        <f t="shared" si="18"/>
        <v>218500</v>
      </c>
      <c r="G726" s="118"/>
      <c r="H726" s="118"/>
      <c r="I726" s="118"/>
      <c r="J726" s="118"/>
    </row>
    <row r="727" spans="1:10">
      <c r="A727" s="266"/>
      <c r="B727" s="91" t="s">
        <v>13</v>
      </c>
      <c r="C727" s="267" t="s">
        <v>106</v>
      </c>
      <c r="D727" s="94">
        <f t="shared" si="18"/>
        <v>218500</v>
      </c>
      <c r="E727" s="94">
        <f t="shared" si="18"/>
        <v>218500</v>
      </c>
      <c r="F727" s="94">
        <f t="shared" si="18"/>
        <v>218500</v>
      </c>
      <c r="G727" s="118"/>
      <c r="H727" s="118"/>
      <c r="I727" s="118"/>
      <c r="J727" s="118"/>
    </row>
    <row r="728" spans="1:10">
      <c r="A728" s="96"/>
      <c r="B728" s="97" t="s">
        <v>145</v>
      </c>
      <c r="C728" s="98" t="s">
        <v>146</v>
      </c>
      <c r="D728" s="126">
        <f>D729</f>
        <v>218500</v>
      </c>
      <c r="E728" s="126">
        <v>218500</v>
      </c>
      <c r="F728" s="126">
        <v>218500</v>
      </c>
      <c r="G728" s="118"/>
      <c r="H728" s="118"/>
      <c r="I728" s="118"/>
      <c r="J728" s="118"/>
    </row>
    <row r="729" spans="1:10">
      <c r="A729" s="102">
        <v>66</v>
      </c>
      <c r="B729" s="103" t="s">
        <v>147</v>
      </c>
      <c r="C729" s="104" t="s">
        <v>258</v>
      </c>
      <c r="D729" s="128">
        <v>218500</v>
      </c>
      <c r="E729" s="128"/>
      <c r="F729" s="128"/>
      <c r="G729" s="118"/>
      <c r="H729" s="118"/>
      <c r="I729" s="118"/>
      <c r="J729" s="118"/>
    </row>
    <row r="730" spans="1:10">
      <c r="A730" s="241"/>
      <c r="B730" s="49"/>
      <c r="C730" s="50"/>
      <c r="D730" s="240"/>
      <c r="E730" s="240"/>
      <c r="F730" s="240"/>
      <c r="G730" s="118"/>
      <c r="H730" s="118"/>
      <c r="I730" s="118"/>
      <c r="J730" s="118"/>
    </row>
    <row r="731" spans="1:10">
      <c r="A731" s="247"/>
      <c r="B731" s="235" t="s">
        <v>274</v>
      </c>
      <c r="C731" s="248"/>
      <c r="D731" s="169">
        <f>D735</f>
        <v>630000</v>
      </c>
      <c r="E731" s="169">
        <f>E735</f>
        <v>620000</v>
      </c>
      <c r="F731" s="169">
        <f>F735</f>
        <v>620000</v>
      </c>
      <c r="G731" s="118"/>
      <c r="H731" s="118"/>
      <c r="I731" s="118"/>
      <c r="J731" s="118"/>
    </row>
    <row r="732" spans="1:10">
      <c r="A732" s="78"/>
      <c r="B732" s="79"/>
      <c r="C732" s="129" t="s">
        <v>246</v>
      </c>
      <c r="D732" s="130"/>
      <c r="E732" s="130"/>
      <c r="F732" s="130"/>
      <c r="G732" s="118"/>
      <c r="H732" s="118"/>
      <c r="I732" s="118"/>
      <c r="J732" s="118"/>
    </row>
    <row r="733" spans="1:10">
      <c r="A733" s="78"/>
      <c r="B733" s="79" t="s">
        <v>88</v>
      </c>
      <c r="C733" s="129" t="s">
        <v>89</v>
      </c>
      <c r="D733" s="130">
        <v>630000</v>
      </c>
      <c r="E733" s="130"/>
      <c r="F733" s="130"/>
      <c r="G733" s="118"/>
      <c r="H733" s="118"/>
      <c r="I733" s="118"/>
      <c r="J733" s="118"/>
    </row>
    <row r="734" spans="1:10">
      <c r="A734" s="263"/>
      <c r="B734" s="265"/>
      <c r="C734" s="245"/>
      <c r="D734" s="240"/>
      <c r="E734" s="240"/>
      <c r="F734" s="240"/>
      <c r="G734" s="118"/>
      <c r="H734" s="118"/>
      <c r="I734" s="118"/>
      <c r="J734" s="118"/>
    </row>
    <row r="735" spans="1:10">
      <c r="A735" s="261"/>
      <c r="B735" s="262"/>
      <c r="C735" s="238" t="s">
        <v>332</v>
      </c>
      <c r="D735" s="239">
        <f t="shared" ref="D735:F737" si="19">D736</f>
        <v>630000</v>
      </c>
      <c r="E735" s="239">
        <f t="shared" si="19"/>
        <v>620000</v>
      </c>
      <c r="F735" s="239">
        <f t="shared" si="19"/>
        <v>620000</v>
      </c>
      <c r="G735" s="118"/>
      <c r="H735" s="118"/>
      <c r="I735" s="118"/>
      <c r="J735" s="118"/>
    </row>
    <row r="736" spans="1:10">
      <c r="A736" s="68"/>
      <c r="B736" s="268"/>
      <c r="C736" s="33" t="s">
        <v>333</v>
      </c>
      <c r="D736" s="240">
        <f t="shared" si="19"/>
        <v>630000</v>
      </c>
      <c r="E736" s="240">
        <f t="shared" si="19"/>
        <v>620000</v>
      </c>
      <c r="F736" s="240">
        <f t="shared" si="19"/>
        <v>620000</v>
      </c>
      <c r="G736" s="118"/>
      <c r="H736" s="118"/>
      <c r="I736" s="118"/>
      <c r="J736" s="118"/>
    </row>
    <row r="737" spans="1:10">
      <c r="A737" s="266"/>
      <c r="B737" s="91" t="s">
        <v>13</v>
      </c>
      <c r="C737" s="269" t="s">
        <v>106</v>
      </c>
      <c r="D737" s="94">
        <f t="shared" si="19"/>
        <v>630000</v>
      </c>
      <c r="E737" s="94">
        <f t="shared" si="19"/>
        <v>620000</v>
      </c>
      <c r="F737" s="94">
        <f t="shared" si="19"/>
        <v>620000</v>
      </c>
      <c r="G737" s="118"/>
      <c r="H737" s="118"/>
      <c r="I737" s="118"/>
      <c r="J737" s="118"/>
    </row>
    <row r="738" spans="1:10">
      <c r="A738" s="96"/>
      <c r="B738" s="97" t="s">
        <v>145</v>
      </c>
      <c r="C738" s="98" t="s">
        <v>146</v>
      </c>
      <c r="D738" s="126">
        <f>D739</f>
        <v>630000</v>
      </c>
      <c r="E738" s="126">
        <v>620000</v>
      </c>
      <c r="F738" s="126">
        <v>620000</v>
      </c>
      <c r="G738" s="118"/>
      <c r="H738" s="118"/>
      <c r="I738" s="118"/>
      <c r="J738" s="118"/>
    </row>
    <row r="739" spans="1:10">
      <c r="A739" s="270">
        <v>70</v>
      </c>
      <c r="B739" s="103" t="s">
        <v>147</v>
      </c>
      <c r="C739" s="104" t="s">
        <v>148</v>
      </c>
      <c r="D739" s="128">
        <v>630000</v>
      </c>
      <c r="E739" s="128"/>
      <c r="F739" s="128"/>
      <c r="G739" s="118"/>
      <c r="H739" s="118"/>
      <c r="I739" s="118"/>
      <c r="J739" s="118"/>
    </row>
    <row r="740" spans="1:10">
      <c r="A740" s="241"/>
      <c r="B740" s="49"/>
      <c r="C740" s="50"/>
      <c r="D740" s="240"/>
      <c r="E740" s="240"/>
      <c r="F740" s="240"/>
      <c r="G740" s="118"/>
      <c r="H740" s="118"/>
      <c r="I740" s="118"/>
      <c r="J740" s="118"/>
    </row>
    <row r="741" spans="1:10">
      <c r="A741" s="247"/>
      <c r="B741" s="235" t="s">
        <v>276</v>
      </c>
      <c r="C741" s="248"/>
      <c r="D741" s="169">
        <f>D746</f>
        <v>1835000</v>
      </c>
      <c r="E741" s="169">
        <f>E746</f>
        <v>1800000</v>
      </c>
      <c r="F741" s="169">
        <f>F746</f>
        <v>1800000</v>
      </c>
      <c r="G741" s="118"/>
      <c r="H741" s="118"/>
      <c r="I741" s="118"/>
      <c r="J741" s="118"/>
    </row>
    <row r="742" spans="1:10">
      <c r="A742" s="226"/>
      <c r="B742" s="222"/>
      <c r="C742" s="129" t="s">
        <v>246</v>
      </c>
      <c r="D742" s="223"/>
      <c r="E742" s="223"/>
      <c r="F742" s="223"/>
      <c r="G742" s="118"/>
      <c r="H742" s="118"/>
      <c r="I742" s="118"/>
      <c r="J742" s="118"/>
    </row>
    <row r="743" spans="1:10">
      <c r="A743" s="226"/>
      <c r="B743" s="79" t="s">
        <v>88</v>
      </c>
      <c r="C743" s="129" t="s">
        <v>89</v>
      </c>
      <c r="D743" s="130">
        <v>1810000</v>
      </c>
      <c r="E743" s="130"/>
      <c r="F743" s="130"/>
      <c r="G743" s="118"/>
      <c r="H743" s="118"/>
      <c r="I743" s="118"/>
      <c r="J743" s="118"/>
    </row>
    <row r="744" spans="1:10">
      <c r="A744" s="226"/>
      <c r="B744" s="79" t="s">
        <v>96</v>
      </c>
      <c r="C744" s="129" t="s">
        <v>97</v>
      </c>
      <c r="D744" s="130">
        <v>25000</v>
      </c>
      <c r="E744" s="130"/>
      <c r="F744" s="130"/>
      <c r="G744" s="118"/>
      <c r="H744" s="118"/>
      <c r="I744" s="118"/>
      <c r="J744" s="118"/>
    </row>
    <row r="745" spans="1:10">
      <c r="A745" s="226"/>
      <c r="B745" s="222"/>
      <c r="C745" s="117"/>
      <c r="D745" s="223"/>
      <c r="E745" s="223"/>
      <c r="F745" s="223"/>
      <c r="G745" s="118"/>
      <c r="H745" s="118"/>
      <c r="I745" s="118"/>
      <c r="J745" s="118"/>
    </row>
    <row r="746" spans="1:10">
      <c r="A746" s="261"/>
      <c r="B746" s="262"/>
      <c r="C746" s="238" t="s">
        <v>334</v>
      </c>
      <c r="D746" s="239">
        <f>D747+D752</f>
        <v>1835000</v>
      </c>
      <c r="E746" s="239">
        <f>E747+E752</f>
        <v>1800000</v>
      </c>
      <c r="F746" s="239">
        <f>F747+F752</f>
        <v>1800000</v>
      </c>
      <c r="G746" s="118"/>
      <c r="H746" s="118"/>
      <c r="I746" s="118"/>
      <c r="J746" s="118"/>
    </row>
    <row r="747" spans="1:10">
      <c r="A747" s="258"/>
      <c r="B747" s="207"/>
      <c r="C747" s="72" t="s">
        <v>335</v>
      </c>
      <c r="D747" s="240">
        <f t="shared" ref="D747:F748" si="20">D748</f>
        <v>1640000</v>
      </c>
      <c r="E747" s="240">
        <f t="shared" si="20"/>
        <v>1600000</v>
      </c>
      <c r="F747" s="240">
        <f t="shared" si="20"/>
        <v>1600000</v>
      </c>
      <c r="G747" s="118"/>
      <c r="H747" s="118"/>
      <c r="I747" s="118"/>
      <c r="J747" s="118"/>
    </row>
    <row r="748" spans="1:10">
      <c r="A748" s="90"/>
      <c r="B748" s="91" t="s">
        <v>13</v>
      </c>
      <c r="C748" s="92" t="s">
        <v>106</v>
      </c>
      <c r="D748" s="124">
        <f t="shared" si="20"/>
        <v>1640000</v>
      </c>
      <c r="E748" s="124">
        <f t="shared" si="20"/>
        <v>1600000</v>
      </c>
      <c r="F748" s="124">
        <f t="shared" si="20"/>
        <v>1600000</v>
      </c>
      <c r="G748" s="118"/>
      <c r="H748" s="118"/>
      <c r="I748" s="118"/>
      <c r="J748" s="118"/>
    </row>
    <row r="749" spans="1:10" ht="30">
      <c r="A749" s="131"/>
      <c r="B749" s="97" t="s">
        <v>141</v>
      </c>
      <c r="C749" s="110" t="s">
        <v>275</v>
      </c>
      <c r="D749" s="126">
        <f>D750</f>
        <v>1640000</v>
      </c>
      <c r="E749" s="126">
        <v>1600000</v>
      </c>
      <c r="F749" s="126">
        <v>1600000</v>
      </c>
      <c r="G749" s="118"/>
      <c r="H749" s="118"/>
      <c r="I749" s="118"/>
      <c r="J749" s="118"/>
    </row>
    <row r="750" spans="1:10">
      <c r="A750" s="102">
        <v>71</v>
      </c>
      <c r="B750" s="103" t="s">
        <v>143</v>
      </c>
      <c r="C750" s="104" t="s">
        <v>144</v>
      </c>
      <c r="D750" s="128">
        <v>1640000</v>
      </c>
      <c r="E750" s="128"/>
      <c r="F750" s="128"/>
      <c r="G750" s="118"/>
      <c r="H750" s="118"/>
      <c r="I750" s="118"/>
      <c r="J750" s="118"/>
    </row>
    <row r="751" spans="1:10">
      <c r="A751" s="241"/>
      <c r="B751" s="242"/>
      <c r="C751" s="50"/>
      <c r="D751" s="243"/>
      <c r="E751" s="243"/>
      <c r="F751" s="243"/>
      <c r="G751" s="118"/>
      <c r="H751" s="118"/>
      <c r="I751" s="118"/>
      <c r="J751" s="118"/>
    </row>
    <row r="752" spans="1:10">
      <c r="A752" s="241"/>
      <c r="B752" s="271"/>
      <c r="C752" s="245" t="s">
        <v>336</v>
      </c>
      <c r="D752" s="240">
        <f t="shared" ref="D752:F753" si="21">D753</f>
        <v>195000</v>
      </c>
      <c r="E752" s="240">
        <f t="shared" si="21"/>
        <v>200000</v>
      </c>
      <c r="F752" s="240">
        <f t="shared" si="21"/>
        <v>200000</v>
      </c>
      <c r="G752" s="118"/>
      <c r="H752" s="118"/>
      <c r="I752" s="118"/>
      <c r="J752" s="118"/>
    </row>
    <row r="753" spans="1:10">
      <c r="A753" s="149"/>
      <c r="B753" s="272">
        <v>3</v>
      </c>
      <c r="C753" s="92" t="s">
        <v>106</v>
      </c>
      <c r="D753" s="124">
        <f t="shared" si="21"/>
        <v>195000</v>
      </c>
      <c r="E753" s="124">
        <f t="shared" si="21"/>
        <v>200000</v>
      </c>
      <c r="F753" s="124">
        <f t="shared" si="21"/>
        <v>200000</v>
      </c>
      <c r="G753" s="118"/>
      <c r="H753" s="118"/>
      <c r="I753" s="118"/>
      <c r="J753" s="118"/>
    </row>
    <row r="754" spans="1:10">
      <c r="A754" s="96"/>
      <c r="B754" s="97" t="s">
        <v>145</v>
      </c>
      <c r="C754" s="98" t="s">
        <v>146</v>
      </c>
      <c r="D754" s="126">
        <f>D755</f>
        <v>195000</v>
      </c>
      <c r="E754" s="126">
        <v>200000</v>
      </c>
      <c r="F754" s="126">
        <v>200000</v>
      </c>
      <c r="G754" s="118"/>
      <c r="H754" s="118"/>
      <c r="I754" s="118"/>
      <c r="J754" s="118"/>
    </row>
    <row r="755" spans="1:10">
      <c r="A755" s="102">
        <v>73</v>
      </c>
      <c r="B755" s="103" t="s">
        <v>147</v>
      </c>
      <c r="C755" s="104" t="s">
        <v>258</v>
      </c>
      <c r="D755" s="128">
        <v>195000</v>
      </c>
      <c r="E755" s="128"/>
      <c r="F755" s="128"/>
      <c r="G755" s="118"/>
      <c r="H755" s="118"/>
      <c r="I755" s="118"/>
      <c r="J755" s="118"/>
    </row>
    <row r="756" spans="1:10">
      <c r="A756" s="241"/>
      <c r="B756" s="242"/>
      <c r="C756" s="50"/>
      <c r="D756" s="243"/>
      <c r="E756" s="243"/>
      <c r="F756" s="243"/>
      <c r="G756" s="118"/>
      <c r="H756" s="118"/>
      <c r="I756" s="118"/>
      <c r="J756" s="118"/>
    </row>
    <row r="757" spans="1:10">
      <c r="A757" s="247"/>
      <c r="B757" s="235" t="s">
        <v>277</v>
      </c>
      <c r="C757" s="248"/>
      <c r="D757" s="273">
        <f>D762</f>
        <v>645000</v>
      </c>
      <c r="E757" s="273">
        <f>E762</f>
        <v>645000</v>
      </c>
      <c r="F757" s="273">
        <f>F762</f>
        <v>645000</v>
      </c>
      <c r="G757" s="118"/>
      <c r="H757" s="118"/>
      <c r="I757" s="118"/>
      <c r="J757" s="118"/>
    </row>
    <row r="758" spans="1:10">
      <c r="A758" s="226"/>
      <c r="B758" s="222"/>
      <c r="C758" s="129" t="s">
        <v>246</v>
      </c>
      <c r="D758" s="227"/>
      <c r="E758" s="227"/>
      <c r="F758" s="227"/>
      <c r="G758" s="118"/>
      <c r="H758" s="118"/>
      <c r="I758" s="118"/>
      <c r="J758" s="118"/>
    </row>
    <row r="759" spans="1:10">
      <c r="A759" s="226"/>
      <c r="B759" s="79" t="s">
        <v>88</v>
      </c>
      <c r="C759" s="129" t="s">
        <v>89</v>
      </c>
      <c r="D759" s="228">
        <v>635000</v>
      </c>
      <c r="E759" s="228"/>
      <c r="F759" s="228"/>
      <c r="G759" s="118"/>
      <c r="H759" s="118"/>
      <c r="I759" s="118"/>
      <c r="J759" s="118"/>
    </row>
    <row r="760" spans="1:10">
      <c r="A760" s="226"/>
      <c r="B760" s="79" t="s">
        <v>96</v>
      </c>
      <c r="C760" s="129" t="s">
        <v>97</v>
      </c>
      <c r="D760" s="228">
        <v>10000</v>
      </c>
      <c r="E760" s="228"/>
      <c r="F760" s="228"/>
      <c r="G760" s="118"/>
      <c r="H760" s="118"/>
      <c r="I760" s="118"/>
      <c r="J760" s="118"/>
    </row>
    <row r="761" spans="1:10">
      <c r="A761" s="226"/>
      <c r="B761" s="222"/>
      <c r="C761" s="117"/>
      <c r="D761" s="227"/>
      <c r="E761" s="227"/>
      <c r="F761" s="227"/>
      <c r="G761" s="118"/>
      <c r="H761" s="118"/>
      <c r="I761" s="118"/>
      <c r="J761" s="118"/>
    </row>
    <row r="762" spans="1:10">
      <c r="A762" s="261"/>
      <c r="B762" s="262"/>
      <c r="C762" s="238" t="s">
        <v>337</v>
      </c>
      <c r="D762" s="274">
        <f>D763+D770</f>
        <v>645000</v>
      </c>
      <c r="E762" s="274">
        <f>E763+E770</f>
        <v>645000</v>
      </c>
      <c r="F762" s="274">
        <f>F763+F770</f>
        <v>645000</v>
      </c>
      <c r="G762" s="118"/>
      <c r="H762" s="118"/>
      <c r="I762" s="118"/>
      <c r="J762" s="118"/>
    </row>
    <row r="763" spans="1:10">
      <c r="A763" s="226"/>
      <c r="B763" s="79"/>
      <c r="C763" s="129" t="s">
        <v>338</v>
      </c>
      <c r="D763" s="227">
        <f>D764</f>
        <v>160000</v>
      </c>
      <c r="E763" s="227">
        <v>160000</v>
      </c>
      <c r="F763" s="227">
        <v>160000</v>
      </c>
      <c r="G763" s="118"/>
      <c r="H763" s="118"/>
      <c r="I763" s="118"/>
      <c r="J763" s="118"/>
    </row>
    <row r="764" spans="1:10">
      <c r="A764" s="149"/>
      <c r="B764" s="275">
        <v>3</v>
      </c>
      <c r="C764" s="90" t="s">
        <v>106</v>
      </c>
      <c r="D764" s="276">
        <f>D765</f>
        <v>160000</v>
      </c>
      <c r="E764" s="276">
        <v>160000</v>
      </c>
      <c r="F764" s="276">
        <v>160000</v>
      </c>
      <c r="G764" s="118"/>
      <c r="H764" s="118"/>
      <c r="I764" s="118"/>
      <c r="J764" s="118"/>
    </row>
    <row r="765" spans="1:10">
      <c r="A765" s="131"/>
      <c r="B765" s="277">
        <v>32</v>
      </c>
      <c r="C765" s="96" t="s">
        <v>116</v>
      </c>
      <c r="D765" s="278">
        <f>D766+D767+D768</f>
        <v>160000</v>
      </c>
      <c r="E765" s="278">
        <v>160000</v>
      </c>
      <c r="F765" s="278">
        <v>160000</v>
      </c>
      <c r="G765" s="118"/>
      <c r="H765" s="118"/>
      <c r="I765" s="118"/>
      <c r="J765" s="118"/>
    </row>
    <row r="766" spans="1:10">
      <c r="A766" s="102">
        <v>74</v>
      </c>
      <c r="B766" s="279">
        <v>322</v>
      </c>
      <c r="C766" s="102" t="s">
        <v>120</v>
      </c>
      <c r="D766" s="280">
        <v>5000</v>
      </c>
      <c r="E766" s="280"/>
      <c r="F766" s="280"/>
      <c r="G766" s="118"/>
      <c r="H766" s="118"/>
      <c r="I766" s="118"/>
      <c r="J766" s="118"/>
    </row>
    <row r="767" spans="1:10">
      <c r="A767" s="102">
        <v>75</v>
      </c>
      <c r="B767" s="279">
        <v>323</v>
      </c>
      <c r="C767" s="102" t="s">
        <v>122</v>
      </c>
      <c r="D767" s="280">
        <v>145000</v>
      </c>
      <c r="E767" s="280"/>
      <c r="F767" s="280"/>
      <c r="G767" s="118"/>
      <c r="H767" s="118"/>
      <c r="I767" s="118"/>
      <c r="J767" s="118"/>
    </row>
    <row r="768" spans="1:10">
      <c r="A768" s="102">
        <v>76</v>
      </c>
      <c r="B768" s="279">
        <v>329</v>
      </c>
      <c r="C768" s="102" t="s">
        <v>126</v>
      </c>
      <c r="D768" s="280">
        <v>10000</v>
      </c>
      <c r="E768" s="280"/>
      <c r="F768" s="280"/>
      <c r="G768" s="118"/>
      <c r="H768" s="118"/>
      <c r="I768" s="118"/>
      <c r="J768" s="118"/>
    </row>
    <row r="769" spans="1:10">
      <c r="A769" s="241"/>
      <c r="B769" s="281"/>
      <c r="C769" s="68"/>
      <c r="D769" s="282"/>
      <c r="E769" s="282"/>
      <c r="F769" s="282"/>
      <c r="G769" s="118"/>
      <c r="H769" s="118"/>
      <c r="I769" s="118"/>
      <c r="J769" s="118"/>
    </row>
    <row r="770" spans="1:10">
      <c r="A770" s="241"/>
      <c r="B770" s="281"/>
      <c r="C770" s="68" t="s">
        <v>398</v>
      </c>
      <c r="D770" s="283">
        <f>D771</f>
        <v>485000</v>
      </c>
      <c r="E770" s="283">
        <v>485000</v>
      </c>
      <c r="F770" s="283">
        <v>485000</v>
      </c>
      <c r="G770" s="118"/>
      <c r="H770" s="118"/>
      <c r="I770" s="118"/>
      <c r="J770" s="118"/>
    </row>
    <row r="771" spans="1:10">
      <c r="A771" s="90"/>
      <c r="B771" s="275">
        <v>3</v>
      </c>
      <c r="C771" s="90" t="s">
        <v>106</v>
      </c>
      <c r="D771" s="276">
        <f>D772</f>
        <v>485000</v>
      </c>
      <c r="E771" s="276">
        <v>485000</v>
      </c>
      <c r="F771" s="276">
        <v>485000</v>
      </c>
      <c r="G771" s="118"/>
      <c r="H771" s="118"/>
      <c r="I771" s="118"/>
      <c r="J771" s="118"/>
    </row>
    <row r="772" spans="1:10">
      <c r="A772" s="131"/>
      <c r="B772" s="277">
        <v>38</v>
      </c>
      <c r="C772" s="284" t="s">
        <v>146</v>
      </c>
      <c r="D772" s="278">
        <f>D773</f>
        <v>485000</v>
      </c>
      <c r="E772" s="278">
        <v>485000</v>
      </c>
      <c r="F772" s="278">
        <v>485000</v>
      </c>
      <c r="G772" s="118"/>
      <c r="H772" s="118"/>
      <c r="I772" s="118"/>
      <c r="J772" s="118"/>
    </row>
    <row r="773" spans="1:10">
      <c r="A773" s="102">
        <v>77</v>
      </c>
      <c r="B773" s="279">
        <v>381</v>
      </c>
      <c r="C773" s="285" t="s">
        <v>258</v>
      </c>
      <c r="D773" s="280">
        <v>485000</v>
      </c>
      <c r="E773" s="280"/>
      <c r="F773" s="280"/>
      <c r="G773" s="118"/>
      <c r="H773" s="118"/>
      <c r="I773" s="118"/>
      <c r="J773" s="118"/>
    </row>
    <row r="774" spans="1:10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</row>
    <row r="775" spans="1:10">
      <c r="A775" s="118"/>
      <c r="B775" s="118"/>
      <c r="C775" s="118"/>
    </row>
    <row r="776" spans="1:10">
      <c r="A776" s="118"/>
      <c r="B776" s="118"/>
      <c r="C776" s="118"/>
    </row>
    <row r="777" spans="1:10">
      <c r="A777" s="118"/>
      <c r="B777" s="118"/>
      <c r="C777" s="118"/>
    </row>
    <row r="778" spans="1:10">
      <c r="A778" s="118"/>
      <c r="B778" s="118"/>
      <c r="C778" s="118"/>
    </row>
    <row r="779" spans="1:10">
      <c r="A779" s="118"/>
      <c r="B779" s="118"/>
      <c r="C779" s="118"/>
    </row>
    <row r="780" spans="1:10">
      <c r="A780" s="118"/>
      <c r="B780" s="118"/>
      <c r="C780" s="118"/>
    </row>
    <row r="781" spans="1:10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</row>
    <row r="782" spans="1:10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</row>
    <row r="783" spans="1:10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</row>
    <row r="784" spans="1:10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</row>
    <row r="785" spans="1:11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</row>
    <row r="786" spans="1:11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</row>
    <row r="787" spans="1:11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</row>
    <row r="788" spans="1:11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</row>
    <row r="789" spans="1:11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</row>
    <row r="790" spans="1:11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</row>
    <row r="791" spans="1:11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</row>
    <row r="792" spans="1:11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</row>
    <row r="793" spans="1:11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</row>
    <row r="794" spans="1:11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</row>
    <row r="795" spans="1:11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</row>
    <row r="796" spans="1:11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</row>
    <row r="797" spans="1:11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</row>
    <row r="798" spans="1:11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</row>
    <row r="799" spans="1:11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</row>
    <row r="800" spans="1:11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</row>
    <row r="801" spans="1:11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</row>
    <row r="802" spans="1:11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</row>
    <row r="803" spans="1:11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</row>
    <row r="804" spans="1:11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</row>
    <row r="805" spans="1:11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</row>
    <row r="806" spans="1:11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</row>
    <row r="807" spans="1:11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</row>
    <row r="808" spans="1:11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</row>
    <row r="809" spans="1:11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</row>
    <row r="810" spans="1:11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</row>
    <row r="811" spans="1:11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</row>
    <row r="812" spans="1:11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</row>
    <row r="813" spans="1:11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</row>
    <row r="814" spans="1:11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</row>
    <row r="815" spans="1:11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</row>
    <row r="816" spans="1:11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</row>
    <row r="817" spans="1:11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</row>
    <row r="818" spans="1:11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</row>
    <row r="819" spans="1:11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</row>
    <row r="820" spans="1:11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</row>
    <row r="821" spans="1:11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</row>
    <row r="822" spans="1:11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</row>
    <row r="823" spans="1:11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</row>
    <row r="824" spans="1:11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</row>
    <row r="825" spans="1:11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</row>
    <row r="826" spans="1:11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</row>
    <row r="827" spans="1:11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</row>
    <row r="828" spans="1:11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</row>
    <row r="829" spans="1:11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</row>
    <row r="830" spans="1:11">
      <c r="A830" s="118"/>
      <c r="B830" s="118"/>
      <c r="C830" s="118"/>
      <c r="D830" s="118"/>
      <c r="E830" s="118"/>
      <c r="F830" s="118"/>
      <c r="G830" s="118"/>
      <c r="I830" s="118"/>
      <c r="J830" s="118"/>
      <c r="K830" s="118"/>
    </row>
    <row r="831" spans="1:11">
      <c r="A831" s="118"/>
      <c r="B831" s="118"/>
      <c r="C831" s="118"/>
      <c r="D831" s="118"/>
      <c r="E831" s="118"/>
      <c r="F831" s="118"/>
      <c r="G831" s="118"/>
      <c r="I831" s="118"/>
      <c r="J831" s="118"/>
      <c r="K831" s="118"/>
    </row>
    <row r="832" spans="1:11">
      <c r="A832" s="118"/>
      <c r="B832" s="118"/>
      <c r="C832" s="118"/>
      <c r="D832" s="118"/>
      <c r="E832" s="118"/>
      <c r="F832" s="118"/>
      <c r="G832" s="118"/>
      <c r="I832" s="118"/>
      <c r="J832" s="118"/>
      <c r="K832" s="118"/>
    </row>
    <row r="833" spans="1:11">
      <c r="A833" s="118"/>
      <c r="B833" s="118"/>
      <c r="C833" s="118"/>
      <c r="D833" s="118"/>
      <c r="E833" s="118"/>
      <c r="F833" s="118"/>
      <c r="G833" s="118"/>
      <c r="I833" s="118"/>
      <c r="J833" s="118"/>
      <c r="K833" s="118"/>
    </row>
    <row r="834" spans="1:11">
      <c r="A834" s="118"/>
      <c r="B834" s="118"/>
      <c r="C834" s="118"/>
      <c r="D834" s="118"/>
      <c r="E834" s="118"/>
      <c r="F834" s="118"/>
      <c r="G834" s="118"/>
      <c r="I834" s="118"/>
      <c r="J834" s="118"/>
      <c r="K834" s="118"/>
    </row>
    <row r="835" spans="1:11">
      <c r="A835" s="118"/>
      <c r="B835" s="118"/>
      <c r="C835" s="118"/>
      <c r="D835" s="118"/>
      <c r="E835" s="118"/>
      <c r="F835" s="118"/>
      <c r="G835" s="118"/>
      <c r="I835" s="118"/>
      <c r="J835" s="118"/>
      <c r="K835" s="118"/>
    </row>
    <row r="836" spans="1:11">
      <c r="A836" s="118"/>
      <c r="B836" s="118"/>
      <c r="C836" s="118"/>
      <c r="D836" s="118"/>
      <c r="E836" s="118"/>
      <c r="F836" s="118"/>
      <c r="G836" s="118"/>
      <c r="I836" s="118"/>
      <c r="J836" s="118"/>
      <c r="K836" s="118"/>
    </row>
    <row r="837" spans="1:11">
      <c r="A837" s="118"/>
      <c r="B837" s="118"/>
      <c r="C837" s="118"/>
      <c r="D837" s="118"/>
      <c r="E837" s="118"/>
      <c r="F837" s="118"/>
      <c r="G837" s="118"/>
      <c r="I837" s="118"/>
      <c r="J837" s="118"/>
      <c r="K837" s="118"/>
    </row>
    <row r="838" spans="1:11">
      <c r="A838" s="118"/>
      <c r="B838" s="118"/>
      <c r="C838" s="118"/>
      <c r="D838" s="118"/>
      <c r="E838" s="118"/>
      <c r="F838" s="118"/>
      <c r="G838" s="118"/>
      <c r="I838" s="118"/>
      <c r="J838" s="118"/>
      <c r="K838" s="118"/>
    </row>
    <row r="839" spans="1:11">
      <c r="A839" s="118"/>
      <c r="B839" s="118"/>
      <c r="C839" s="118"/>
      <c r="D839" s="118"/>
      <c r="E839" s="118"/>
      <c r="F839" s="118"/>
      <c r="G839" s="118"/>
      <c r="I839" s="118"/>
      <c r="J839" s="118"/>
      <c r="K839" s="118"/>
    </row>
    <row r="840" spans="1:11">
      <c r="A840" s="118"/>
      <c r="B840" s="118"/>
      <c r="C840" s="118"/>
      <c r="D840" s="118"/>
      <c r="E840" s="118"/>
      <c r="F840" s="118"/>
      <c r="G840" s="118"/>
      <c r="I840" s="118"/>
      <c r="J840" s="118"/>
      <c r="K840" s="118"/>
    </row>
    <row r="841" spans="1:11">
      <c r="A841" s="118"/>
      <c r="B841" s="118"/>
      <c r="C841" s="118"/>
      <c r="D841" s="118"/>
      <c r="E841" s="118"/>
      <c r="F841" s="118"/>
      <c r="G841" s="118"/>
      <c r="I841" s="118"/>
      <c r="J841" s="118"/>
      <c r="K841" s="118"/>
    </row>
    <row r="842" spans="1:11">
      <c r="A842" s="118"/>
      <c r="B842" s="118"/>
      <c r="C842" s="118"/>
      <c r="D842" s="118"/>
      <c r="E842" s="118"/>
      <c r="F842" s="118"/>
      <c r="G842" s="118"/>
      <c r="I842" s="118"/>
      <c r="J842" s="118"/>
      <c r="K842" s="118"/>
    </row>
    <row r="843" spans="1:11">
      <c r="A843" s="118"/>
      <c r="B843" s="118"/>
      <c r="C843" s="118"/>
      <c r="D843" s="118"/>
      <c r="E843" s="118"/>
      <c r="F843" s="118"/>
      <c r="G843" s="118"/>
      <c r="I843" s="118"/>
      <c r="J843" s="118"/>
      <c r="K843" s="118"/>
    </row>
    <row r="844" spans="1:11">
      <c r="A844" s="118"/>
      <c r="B844" s="118"/>
      <c r="C844" s="118"/>
      <c r="D844" s="118"/>
      <c r="E844" s="118"/>
      <c r="F844" s="118"/>
      <c r="G844" s="118"/>
      <c r="I844" s="118"/>
      <c r="J844" s="118"/>
      <c r="K844" s="118"/>
    </row>
    <row r="845" spans="1:11">
      <c r="A845" s="118"/>
      <c r="B845" s="118"/>
      <c r="C845" s="118"/>
      <c r="D845" s="118"/>
      <c r="E845" s="118"/>
      <c r="F845" s="118"/>
      <c r="G845" s="118"/>
      <c r="I845" s="118"/>
      <c r="J845" s="118"/>
      <c r="K845" s="118"/>
    </row>
    <row r="846" spans="1:11">
      <c r="A846" s="118"/>
      <c r="B846" s="118"/>
      <c r="C846" s="118"/>
      <c r="D846" s="118"/>
      <c r="E846" s="118"/>
      <c r="F846" s="118"/>
      <c r="G846" s="118"/>
      <c r="I846" s="118"/>
      <c r="J846" s="118"/>
      <c r="K846" s="118"/>
    </row>
    <row r="847" spans="1:11">
      <c r="A847" s="118"/>
      <c r="B847" s="118"/>
      <c r="C847" s="118"/>
      <c r="D847" s="118"/>
      <c r="E847" s="118"/>
      <c r="F847" s="118"/>
      <c r="G847" s="118"/>
      <c r="I847" s="118"/>
      <c r="J847" s="118"/>
      <c r="K847" s="118"/>
    </row>
    <row r="848" spans="1:11">
      <c r="A848" s="118"/>
      <c r="B848" s="118"/>
      <c r="C848" s="118"/>
      <c r="D848" s="118"/>
      <c r="E848" s="118"/>
      <c r="F848" s="118"/>
      <c r="G848" s="118"/>
      <c r="I848" s="118"/>
      <c r="J848" s="118"/>
      <c r="K848" s="118"/>
    </row>
    <row r="849" spans="1:11">
      <c r="A849" s="118"/>
      <c r="B849" s="118"/>
      <c r="C849" s="118"/>
      <c r="D849" s="118"/>
      <c r="E849" s="118"/>
      <c r="F849" s="118"/>
      <c r="J849" s="118"/>
      <c r="K849" s="118"/>
    </row>
    <row r="850" spans="1:11">
      <c r="A850" s="118"/>
      <c r="B850" s="118"/>
      <c r="C850" s="118"/>
      <c r="D850" s="118"/>
      <c r="E850" s="118"/>
      <c r="F850" s="118"/>
      <c r="J850" s="118"/>
      <c r="K850" s="118"/>
    </row>
    <row r="851" spans="1:11">
      <c r="A851" s="118"/>
      <c r="B851" s="118"/>
      <c r="C851" s="118"/>
      <c r="D851" s="118"/>
      <c r="E851" s="118"/>
      <c r="F851" s="118"/>
      <c r="J851" s="118"/>
      <c r="K851" s="118"/>
    </row>
    <row r="852" spans="1:11">
      <c r="A852" s="118"/>
      <c r="B852" s="118"/>
      <c r="C852" s="118"/>
      <c r="D852" s="118"/>
      <c r="E852" s="118"/>
      <c r="F852" s="118"/>
      <c r="J852" s="118"/>
      <c r="K852" s="118"/>
    </row>
    <row r="853" spans="1:11">
      <c r="A853" s="118"/>
      <c r="B853" s="118"/>
      <c r="C853" s="118"/>
      <c r="D853" s="118"/>
      <c r="E853" s="118"/>
      <c r="F853" s="118"/>
      <c r="J853" s="118"/>
      <c r="K853" s="118"/>
    </row>
    <row r="854" spans="1:11">
      <c r="A854" s="118"/>
      <c r="B854" s="118"/>
      <c r="C854" s="118"/>
      <c r="D854" s="118"/>
      <c r="E854" s="118"/>
      <c r="F854" s="118"/>
      <c r="J854" s="118"/>
      <c r="K854" s="118"/>
    </row>
    <row r="855" spans="1:11">
      <c r="A855" s="118"/>
      <c r="B855" s="118"/>
      <c r="C855" s="118"/>
      <c r="D855" s="118"/>
      <c r="E855" s="118"/>
      <c r="F855" s="118"/>
      <c r="J855" s="118"/>
      <c r="K855" s="118"/>
    </row>
    <row r="856" spans="1:11">
      <c r="A856" s="118"/>
      <c r="B856" s="118"/>
      <c r="C856" s="118"/>
      <c r="D856" s="118"/>
      <c r="E856" s="118"/>
      <c r="F856" s="118"/>
      <c r="J856" s="118"/>
      <c r="K856" s="118"/>
    </row>
    <row r="857" spans="1:11">
      <c r="A857" s="118"/>
      <c r="B857" s="118"/>
      <c r="C857" s="118"/>
      <c r="D857" s="118"/>
      <c r="E857" s="118"/>
      <c r="F857" s="118"/>
      <c r="J857" s="118"/>
      <c r="K857" s="118"/>
    </row>
    <row r="858" spans="1:11">
      <c r="A858" s="118"/>
      <c r="B858" s="118"/>
      <c r="C858" s="118"/>
      <c r="D858" s="118"/>
      <c r="E858" s="118"/>
      <c r="F858" s="118"/>
      <c r="J858" s="118"/>
      <c r="K858" s="118"/>
    </row>
    <row r="859" spans="1:11">
      <c r="J859" s="118"/>
      <c r="K859" s="118"/>
    </row>
    <row r="860" spans="1:11">
      <c r="J860" s="118"/>
      <c r="K860" s="118"/>
    </row>
    <row r="861" spans="1:11">
      <c r="J861" s="118"/>
      <c r="K861" s="118"/>
    </row>
    <row r="862" spans="1:11">
      <c r="J862" s="118"/>
      <c r="K862" s="118"/>
    </row>
    <row r="863" spans="1:11">
      <c r="J863" s="118"/>
      <c r="K863" s="118"/>
    </row>
    <row r="864" spans="1:11">
      <c r="J864" s="118"/>
      <c r="K864" s="118"/>
    </row>
    <row r="865" spans="10:11">
      <c r="J865" s="118"/>
      <c r="K865" s="118"/>
    </row>
    <row r="866" spans="10:11">
      <c r="J866" s="118"/>
      <c r="K866" s="118"/>
    </row>
    <row r="867" spans="10:11">
      <c r="J867" s="118"/>
      <c r="K867" s="118"/>
    </row>
    <row r="868" spans="10:11">
      <c r="J868" s="118"/>
      <c r="K868" s="118"/>
    </row>
    <row r="869" spans="10:11">
      <c r="J869" s="118"/>
      <c r="K869" s="118"/>
    </row>
    <row r="870" spans="10:11">
      <c r="J870" s="118"/>
      <c r="K870" s="118"/>
    </row>
    <row r="871" spans="10:11">
      <c r="J871" s="118"/>
      <c r="K871" s="118"/>
    </row>
    <row r="872" spans="10:11">
      <c r="J872" s="118"/>
    </row>
  </sheetData>
  <mergeCells count="2">
    <mergeCell ref="C33:I33"/>
    <mergeCell ref="C35:G35"/>
  </mergeCells>
  <phoneticPr fontId="0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opLeftCell="A43" workbookViewId="0">
      <selection activeCell="D59" sqref="D59"/>
    </sheetView>
  </sheetViews>
  <sheetFormatPr defaultRowHeight="15"/>
  <cols>
    <col min="1" max="1" width="10.140625" customWidth="1"/>
    <col min="2" max="2" width="13.85546875" customWidth="1"/>
    <col min="3" max="3" width="16.28515625" customWidth="1"/>
    <col min="4" max="4" width="16" customWidth="1"/>
    <col min="5" max="5" width="15.5703125" customWidth="1"/>
    <col min="6" max="6" width="19.5703125" customWidth="1"/>
    <col min="7" max="7" width="7.42578125" customWidth="1"/>
    <col min="8" max="8" width="10.28515625" customWidth="1"/>
    <col min="9" max="10" width="6.5703125" customWidth="1"/>
  </cols>
  <sheetData>
    <row r="1" spans="1:10">
      <c r="A1" s="382" t="s">
        <v>379</v>
      </c>
      <c r="B1" s="383"/>
      <c r="C1" s="383"/>
      <c r="D1" s="383"/>
      <c r="E1" s="383"/>
      <c r="F1" s="383"/>
      <c r="G1" s="383"/>
      <c r="H1" s="383"/>
      <c r="I1" s="383"/>
      <c r="J1" s="384"/>
    </row>
    <row r="2" spans="1:10">
      <c r="A2" s="385" t="s">
        <v>380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10" ht="20.25" customHeight="1">
      <c r="A3" s="379" t="s">
        <v>390</v>
      </c>
      <c r="B3" s="380"/>
      <c r="C3" s="380"/>
      <c r="D3" s="380"/>
      <c r="E3" s="380"/>
      <c r="F3" s="380"/>
      <c r="G3" s="380"/>
      <c r="H3" s="380"/>
      <c r="I3" s="380"/>
      <c r="J3" s="381"/>
    </row>
    <row r="4" spans="1:10">
      <c r="A4" s="376" t="s">
        <v>407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75">
      <c r="A5" s="362" t="s">
        <v>381</v>
      </c>
      <c r="B5" s="362" t="s">
        <v>382</v>
      </c>
      <c r="C5" s="362" t="s">
        <v>383</v>
      </c>
      <c r="D5" s="362" t="s">
        <v>384</v>
      </c>
      <c r="E5" s="362" t="s">
        <v>385</v>
      </c>
      <c r="F5" s="362" t="s">
        <v>423</v>
      </c>
      <c r="G5" s="363" t="s">
        <v>386</v>
      </c>
      <c r="H5" s="362" t="s">
        <v>387</v>
      </c>
      <c r="I5" s="362" t="s">
        <v>388</v>
      </c>
      <c r="J5" s="362" t="s">
        <v>389</v>
      </c>
    </row>
    <row r="6" spans="1:10" ht="38.25" customHeight="1">
      <c r="A6" s="361" t="s">
        <v>392</v>
      </c>
      <c r="B6" s="365" t="s">
        <v>391</v>
      </c>
      <c r="C6" s="364">
        <v>1000000</v>
      </c>
      <c r="D6" s="364">
        <v>1200000</v>
      </c>
      <c r="E6" s="364">
        <v>1200000</v>
      </c>
      <c r="F6" s="365" t="s">
        <v>402</v>
      </c>
      <c r="G6" s="361" t="s">
        <v>393</v>
      </c>
      <c r="H6" s="361">
        <v>20</v>
      </c>
      <c r="I6" s="361">
        <v>60</v>
      </c>
      <c r="J6" s="361">
        <v>110</v>
      </c>
    </row>
    <row r="7" spans="1:10" ht="90">
      <c r="A7" s="361" t="s">
        <v>395</v>
      </c>
      <c r="B7" s="365" t="s">
        <v>394</v>
      </c>
      <c r="C7" s="364">
        <v>300000</v>
      </c>
      <c r="D7" s="364">
        <v>200000</v>
      </c>
      <c r="E7" s="364">
        <v>200000</v>
      </c>
      <c r="F7" s="365" t="s">
        <v>403</v>
      </c>
      <c r="G7" s="361" t="s">
        <v>393</v>
      </c>
      <c r="H7" s="361">
        <v>3</v>
      </c>
      <c r="I7" s="361">
        <v>5</v>
      </c>
      <c r="J7" s="361">
        <v>7</v>
      </c>
    </row>
    <row r="8" spans="1:10" ht="45">
      <c r="A8" s="361" t="s">
        <v>397</v>
      </c>
      <c r="B8" s="361" t="s">
        <v>396</v>
      </c>
      <c r="C8" s="364">
        <v>850000</v>
      </c>
      <c r="D8" s="364">
        <v>850000</v>
      </c>
      <c r="E8" s="364">
        <v>0</v>
      </c>
      <c r="F8" s="365" t="s">
        <v>401</v>
      </c>
      <c r="G8" s="361" t="s">
        <v>456</v>
      </c>
      <c r="H8" s="361">
        <v>3</v>
      </c>
      <c r="I8" s="361">
        <v>6</v>
      </c>
      <c r="J8" s="361">
        <v>9</v>
      </c>
    </row>
    <row r="9" spans="1:10" ht="75">
      <c r="A9" s="340" t="s">
        <v>400</v>
      </c>
      <c r="B9" s="365" t="s">
        <v>399</v>
      </c>
      <c r="C9" s="364">
        <v>160000</v>
      </c>
      <c r="D9" s="364">
        <v>160000</v>
      </c>
      <c r="E9" s="364">
        <v>160000</v>
      </c>
      <c r="F9" s="365" t="s">
        <v>401</v>
      </c>
      <c r="G9" s="361" t="s">
        <v>456</v>
      </c>
      <c r="H9" s="361">
        <v>3</v>
      </c>
      <c r="I9" s="361">
        <v>6</v>
      </c>
      <c r="J9" s="361">
        <v>9</v>
      </c>
    </row>
    <row r="10" spans="1:10" ht="60">
      <c r="A10" s="361" t="s">
        <v>405</v>
      </c>
      <c r="B10" s="365" t="s">
        <v>404</v>
      </c>
      <c r="C10" s="364">
        <v>485000</v>
      </c>
      <c r="D10" s="364">
        <v>485000</v>
      </c>
      <c r="E10" s="364">
        <v>485000</v>
      </c>
      <c r="F10" s="365" t="s">
        <v>401</v>
      </c>
      <c r="G10" s="361" t="s">
        <v>456</v>
      </c>
      <c r="H10" s="361">
        <v>3</v>
      </c>
      <c r="I10" s="361">
        <v>6</v>
      </c>
      <c r="J10" s="361">
        <v>9</v>
      </c>
    </row>
    <row r="11" spans="1:10">
      <c r="A11" s="379" t="s">
        <v>406</v>
      </c>
      <c r="B11" s="380"/>
      <c r="C11" s="380"/>
      <c r="D11" s="380"/>
      <c r="E11" s="380"/>
      <c r="F11" s="380"/>
      <c r="G11" s="380"/>
      <c r="H11" s="380"/>
      <c r="I11" s="380"/>
      <c r="J11" s="381"/>
    </row>
    <row r="12" spans="1:10">
      <c r="A12" s="376" t="s">
        <v>408</v>
      </c>
      <c r="B12" s="377"/>
      <c r="C12" s="377"/>
      <c r="D12" s="377"/>
      <c r="E12" s="377"/>
      <c r="F12" s="377"/>
      <c r="G12" s="377"/>
      <c r="H12" s="377"/>
      <c r="I12" s="377"/>
      <c r="J12" s="378"/>
    </row>
    <row r="13" spans="1:10" ht="63.75" customHeight="1">
      <c r="A13" s="362" t="s">
        <v>381</v>
      </c>
      <c r="B13" s="362" t="s">
        <v>382</v>
      </c>
      <c r="C13" s="362" t="s">
        <v>383</v>
      </c>
      <c r="D13" s="362" t="s">
        <v>384</v>
      </c>
      <c r="E13" s="362" t="s">
        <v>385</v>
      </c>
      <c r="F13" s="362" t="s">
        <v>423</v>
      </c>
      <c r="G13" s="363" t="s">
        <v>386</v>
      </c>
      <c r="H13" s="371" t="s">
        <v>387</v>
      </c>
      <c r="I13" s="371" t="s">
        <v>388</v>
      </c>
      <c r="J13" s="371" t="s">
        <v>389</v>
      </c>
    </row>
    <row r="14" spans="1:10" ht="60">
      <c r="A14" s="366" t="s">
        <v>410</v>
      </c>
      <c r="B14" s="365" t="s">
        <v>409</v>
      </c>
      <c r="C14" s="364">
        <v>630000</v>
      </c>
      <c r="D14" s="364">
        <v>620000</v>
      </c>
      <c r="E14" s="364">
        <v>620000</v>
      </c>
      <c r="F14" s="365" t="s">
        <v>412</v>
      </c>
      <c r="G14" s="361" t="s">
        <v>393</v>
      </c>
      <c r="H14" s="361">
        <v>280</v>
      </c>
      <c r="I14" s="361">
        <v>320</v>
      </c>
      <c r="J14" s="361">
        <v>320</v>
      </c>
    </row>
    <row r="15" spans="1:10" ht="45">
      <c r="A15" s="340" t="s">
        <v>413</v>
      </c>
      <c r="B15" s="365" t="s">
        <v>411</v>
      </c>
      <c r="C15" s="364">
        <v>800000</v>
      </c>
      <c r="D15" s="364">
        <v>100000</v>
      </c>
      <c r="E15" s="364">
        <v>0</v>
      </c>
      <c r="F15" s="365" t="s">
        <v>414</v>
      </c>
      <c r="G15" s="361" t="s">
        <v>393</v>
      </c>
      <c r="H15" s="361">
        <v>80</v>
      </c>
      <c r="I15" s="361">
        <v>100</v>
      </c>
      <c r="J15" s="361">
        <v>100</v>
      </c>
    </row>
    <row r="16" spans="1:10" ht="45">
      <c r="A16" s="366" t="s">
        <v>416</v>
      </c>
      <c r="B16" s="365" t="s">
        <v>415</v>
      </c>
      <c r="C16" s="364">
        <v>225000</v>
      </c>
      <c r="D16" s="364">
        <v>150000</v>
      </c>
      <c r="E16" s="364">
        <v>150000</v>
      </c>
      <c r="F16" s="365" t="s">
        <v>417</v>
      </c>
      <c r="G16" s="361" t="s">
        <v>393</v>
      </c>
      <c r="H16" s="361">
        <v>5</v>
      </c>
      <c r="I16" s="361">
        <v>5</v>
      </c>
      <c r="J16" s="361">
        <v>5</v>
      </c>
    </row>
    <row r="17" spans="1:10" ht="45">
      <c r="A17" s="361" t="s">
        <v>419</v>
      </c>
      <c r="B17" s="365" t="s">
        <v>418</v>
      </c>
      <c r="C17" s="364">
        <v>218500</v>
      </c>
      <c r="D17" s="364">
        <v>218500</v>
      </c>
      <c r="E17" s="364">
        <v>218500</v>
      </c>
      <c r="F17" s="365" t="s">
        <v>420</v>
      </c>
      <c r="G17" s="361" t="s">
        <v>393</v>
      </c>
      <c r="H17" s="361">
        <v>10</v>
      </c>
      <c r="I17" s="361">
        <v>10</v>
      </c>
      <c r="J17" s="361">
        <v>10</v>
      </c>
    </row>
    <row r="18" spans="1:10">
      <c r="A18" s="379" t="s">
        <v>406</v>
      </c>
      <c r="B18" s="380"/>
      <c r="C18" s="380"/>
      <c r="D18" s="380"/>
      <c r="E18" s="380"/>
      <c r="F18" s="380"/>
      <c r="G18" s="380"/>
      <c r="H18" s="380"/>
      <c r="I18" s="380"/>
      <c r="J18" s="381"/>
    </row>
    <row r="19" spans="1:10">
      <c r="A19" s="376" t="s">
        <v>424</v>
      </c>
      <c r="B19" s="377"/>
      <c r="C19" s="377"/>
      <c r="D19" s="377"/>
      <c r="E19" s="377"/>
      <c r="F19" s="377"/>
      <c r="G19" s="377"/>
      <c r="H19" s="377"/>
      <c r="I19" s="377"/>
      <c r="J19" s="378"/>
    </row>
    <row r="20" spans="1:10" ht="75">
      <c r="A20" s="362" t="s">
        <v>381</v>
      </c>
      <c r="B20" s="362" t="s">
        <v>382</v>
      </c>
      <c r="C20" s="362" t="s">
        <v>383</v>
      </c>
      <c r="D20" s="362" t="s">
        <v>384</v>
      </c>
      <c r="E20" s="362" t="s">
        <v>385</v>
      </c>
      <c r="F20" s="362" t="s">
        <v>423</v>
      </c>
      <c r="G20" s="363" t="s">
        <v>386</v>
      </c>
      <c r="H20" s="362" t="s">
        <v>387</v>
      </c>
      <c r="I20" s="362" t="s">
        <v>388</v>
      </c>
      <c r="J20" s="362" t="s">
        <v>389</v>
      </c>
    </row>
    <row r="21" spans="1:10" ht="75">
      <c r="A21" s="366" t="s">
        <v>422</v>
      </c>
      <c r="B21" s="365" t="s">
        <v>421</v>
      </c>
      <c r="C21" s="364">
        <v>1640000</v>
      </c>
      <c r="D21" s="364">
        <v>1600000</v>
      </c>
      <c r="E21" s="364">
        <v>1600000</v>
      </c>
      <c r="F21" s="365" t="s">
        <v>457</v>
      </c>
      <c r="G21" s="361" t="s">
        <v>393</v>
      </c>
      <c r="H21" s="361">
        <v>400</v>
      </c>
      <c r="I21" s="361">
        <v>400</v>
      </c>
      <c r="J21" s="361">
        <v>400</v>
      </c>
    </row>
    <row r="22" spans="1:10" ht="15" customHeight="1">
      <c r="A22" s="379" t="s">
        <v>406</v>
      </c>
      <c r="B22" s="380"/>
      <c r="C22" s="380"/>
      <c r="D22" s="380"/>
      <c r="E22" s="380"/>
      <c r="F22" s="380"/>
      <c r="G22" s="380"/>
      <c r="H22" s="380"/>
      <c r="I22" s="380"/>
      <c r="J22" s="381"/>
    </row>
    <row r="23" spans="1:10" ht="15" customHeight="1">
      <c r="A23" s="376" t="s">
        <v>437</v>
      </c>
      <c r="B23" s="377"/>
      <c r="C23" s="377"/>
      <c r="D23" s="377"/>
      <c r="E23" s="377"/>
      <c r="F23" s="377"/>
      <c r="G23" s="377"/>
      <c r="H23" s="377"/>
      <c r="I23" s="377"/>
      <c r="J23" s="378"/>
    </row>
    <row r="24" spans="1:10" ht="49.5" customHeight="1">
      <c r="A24" s="362" t="s">
        <v>381</v>
      </c>
      <c r="B24" s="362" t="s">
        <v>382</v>
      </c>
      <c r="C24" s="362" t="s">
        <v>383</v>
      </c>
      <c r="D24" s="362" t="s">
        <v>384</v>
      </c>
      <c r="E24" s="362" t="s">
        <v>385</v>
      </c>
      <c r="F24" s="362" t="s">
        <v>423</v>
      </c>
      <c r="G24" s="363" t="s">
        <v>386</v>
      </c>
      <c r="H24" s="371" t="s">
        <v>387</v>
      </c>
      <c r="I24" s="371" t="s">
        <v>388</v>
      </c>
      <c r="J24" s="371" t="s">
        <v>389</v>
      </c>
    </row>
    <row r="25" spans="1:10" ht="45">
      <c r="A25" s="366" t="s">
        <v>434</v>
      </c>
      <c r="B25" s="365" t="s">
        <v>425</v>
      </c>
      <c r="C25" s="364">
        <v>1625000</v>
      </c>
      <c r="D25" s="364">
        <v>1550000</v>
      </c>
      <c r="E25" s="364">
        <v>1550000</v>
      </c>
      <c r="F25" s="365" t="s">
        <v>458</v>
      </c>
      <c r="G25" s="361" t="s">
        <v>393</v>
      </c>
      <c r="H25" s="361">
        <v>60</v>
      </c>
      <c r="I25" s="361">
        <v>60</v>
      </c>
      <c r="J25" s="361">
        <v>60</v>
      </c>
    </row>
    <row r="26" spans="1:10" ht="45">
      <c r="A26" s="366" t="s">
        <v>433</v>
      </c>
      <c r="B26" s="365" t="s">
        <v>426</v>
      </c>
      <c r="C26" s="364">
        <v>500000</v>
      </c>
      <c r="D26" s="364">
        <v>500000</v>
      </c>
      <c r="E26" s="364">
        <v>500000</v>
      </c>
      <c r="F26" s="365" t="s">
        <v>459</v>
      </c>
      <c r="G26" s="361" t="s">
        <v>393</v>
      </c>
      <c r="H26" s="361">
        <v>20</v>
      </c>
      <c r="I26" s="361">
        <v>20</v>
      </c>
      <c r="J26" s="361">
        <v>20</v>
      </c>
    </row>
    <row r="27" spans="1:10" ht="30">
      <c r="A27" s="366" t="s">
        <v>432</v>
      </c>
      <c r="B27" s="365" t="s">
        <v>427</v>
      </c>
      <c r="C27" s="364">
        <v>600000</v>
      </c>
      <c r="D27" s="364">
        <v>600000</v>
      </c>
      <c r="E27" s="364">
        <v>600000</v>
      </c>
      <c r="F27" s="361" t="s">
        <v>460</v>
      </c>
      <c r="G27" s="361" t="s">
        <v>393</v>
      </c>
      <c r="H27" s="361">
        <v>400</v>
      </c>
      <c r="I27" s="361">
        <v>440</v>
      </c>
      <c r="J27" s="361">
        <v>475</v>
      </c>
    </row>
    <row r="28" spans="1:10" ht="45">
      <c r="A28" s="367" t="s">
        <v>435</v>
      </c>
      <c r="B28" s="365" t="s">
        <v>428</v>
      </c>
      <c r="C28" s="364">
        <v>200000</v>
      </c>
      <c r="D28" s="364">
        <v>200000</v>
      </c>
      <c r="E28" s="364">
        <v>200000</v>
      </c>
      <c r="F28" s="365" t="s">
        <v>461</v>
      </c>
      <c r="G28" s="361" t="s">
        <v>393</v>
      </c>
      <c r="H28" s="361">
        <v>2</v>
      </c>
      <c r="I28" s="361">
        <v>2</v>
      </c>
      <c r="J28" s="361">
        <v>2</v>
      </c>
    </row>
    <row r="29" spans="1:10" ht="45">
      <c r="A29" s="366" t="s">
        <v>431</v>
      </c>
      <c r="B29" s="365" t="s">
        <v>429</v>
      </c>
      <c r="C29" s="364">
        <v>450000</v>
      </c>
      <c r="D29" s="364">
        <v>400000</v>
      </c>
      <c r="E29" s="364">
        <v>400000</v>
      </c>
      <c r="F29" s="365" t="s">
        <v>462</v>
      </c>
      <c r="G29" s="361" t="s">
        <v>393</v>
      </c>
      <c r="H29" s="361">
        <v>5</v>
      </c>
      <c r="I29" s="361">
        <v>5</v>
      </c>
      <c r="J29" s="361">
        <v>5</v>
      </c>
    </row>
    <row r="30" spans="1:10" ht="60">
      <c r="A30" s="367" t="s">
        <v>436</v>
      </c>
      <c r="B30" s="365" t="s">
        <v>430</v>
      </c>
      <c r="C30" s="364">
        <v>450000</v>
      </c>
      <c r="D30" s="364">
        <v>400000</v>
      </c>
      <c r="E30" s="364">
        <v>400000</v>
      </c>
      <c r="F30" s="365" t="s">
        <v>463</v>
      </c>
      <c r="G30" s="361" t="s">
        <v>393</v>
      </c>
      <c r="H30" s="361">
        <v>40</v>
      </c>
      <c r="I30" s="361">
        <v>35</v>
      </c>
      <c r="J30" s="361">
        <v>35</v>
      </c>
    </row>
    <row r="31" spans="1:10">
      <c r="A31" s="379" t="s">
        <v>406</v>
      </c>
      <c r="B31" s="380"/>
      <c r="C31" s="380"/>
      <c r="D31" s="380"/>
      <c r="E31" s="380"/>
      <c r="F31" s="380"/>
      <c r="G31" s="380"/>
      <c r="H31" s="380"/>
      <c r="I31" s="380"/>
      <c r="J31" s="381"/>
    </row>
    <row r="32" spans="1:10">
      <c r="A32" s="376" t="s">
        <v>455</v>
      </c>
      <c r="B32" s="377"/>
      <c r="C32" s="377"/>
      <c r="D32" s="377"/>
      <c r="E32" s="377"/>
      <c r="F32" s="377"/>
      <c r="G32" s="377"/>
      <c r="H32" s="377"/>
      <c r="I32" s="377"/>
      <c r="J32" s="378"/>
    </row>
    <row r="33" spans="1:10" ht="51.75">
      <c r="A33" s="362" t="s">
        <v>381</v>
      </c>
      <c r="B33" s="362" t="s">
        <v>382</v>
      </c>
      <c r="C33" s="362" t="s">
        <v>383</v>
      </c>
      <c r="D33" s="362" t="s">
        <v>384</v>
      </c>
      <c r="E33" s="362" t="s">
        <v>385</v>
      </c>
      <c r="F33" s="362" t="s">
        <v>423</v>
      </c>
      <c r="G33" s="363" t="s">
        <v>386</v>
      </c>
      <c r="H33" s="371" t="s">
        <v>387</v>
      </c>
      <c r="I33" s="371" t="s">
        <v>388</v>
      </c>
      <c r="J33" s="371" t="s">
        <v>389</v>
      </c>
    </row>
    <row r="34" spans="1:10" ht="45">
      <c r="A34" s="366" t="s">
        <v>441</v>
      </c>
      <c r="B34" s="365" t="s">
        <v>438</v>
      </c>
      <c r="C34" s="364">
        <v>70000</v>
      </c>
      <c r="D34" s="364">
        <v>70000</v>
      </c>
      <c r="E34" s="364">
        <v>70000</v>
      </c>
      <c r="F34" s="365" t="s">
        <v>464</v>
      </c>
      <c r="G34" s="361" t="s">
        <v>393</v>
      </c>
      <c r="H34" s="361">
        <v>4</v>
      </c>
      <c r="I34" s="361">
        <v>4</v>
      </c>
      <c r="J34" s="361">
        <v>4</v>
      </c>
    </row>
    <row r="35" spans="1:10" ht="60">
      <c r="A35" s="367" t="s">
        <v>442</v>
      </c>
      <c r="B35" s="365" t="s">
        <v>439</v>
      </c>
      <c r="C35" s="364">
        <v>600000</v>
      </c>
      <c r="D35" s="364">
        <v>350000</v>
      </c>
      <c r="E35" s="364">
        <v>350000</v>
      </c>
      <c r="F35" s="369" t="s">
        <v>465</v>
      </c>
      <c r="G35" s="361" t="s">
        <v>393</v>
      </c>
      <c r="H35" s="361">
        <v>6</v>
      </c>
      <c r="I35" s="361">
        <v>4</v>
      </c>
      <c r="J35" s="361">
        <v>4</v>
      </c>
    </row>
    <row r="36" spans="1:10" ht="45">
      <c r="A36" s="367" t="s">
        <v>443</v>
      </c>
      <c r="B36" s="365" t="s">
        <v>440</v>
      </c>
      <c r="C36" s="364">
        <v>20000</v>
      </c>
      <c r="D36" s="364">
        <v>20000</v>
      </c>
      <c r="E36" s="364">
        <v>20000</v>
      </c>
      <c r="F36" s="369" t="s">
        <v>466</v>
      </c>
      <c r="G36" s="361" t="s">
        <v>393</v>
      </c>
      <c r="H36" s="361">
        <v>6</v>
      </c>
      <c r="I36" s="361">
        <v>6</v>
      </c>
      <c r="J36" s="361">
        <v>6</v>
      </c>
    </row>
    <row r="37" spans="1:10" ht="38.25" customHeight="1">
      <c r="A37" s="366" t="s">
        <v>446</v>
      </c>
      <c r="B37" s="370" t="s">
        <v>445</v>
      </c>
      <c r="C37" s="368">
        <v>110000</v>
      </c>
      <c r="D37" s="368">
        <v>1000000</v>
      </c>
      <c r="E37" s="368">
        <v>200000</v>
      </c>
      <c r="F37" s="370" t="s">
        <v>467</v>
      </c>
      <c r="G37" s="33" t="s">
        <v>456</v>
      </c>
      <c r="H37" s="33">
        <v>5</v>
      </c>
      <c r="I37" s="33">
        <v>10</v>
      </c>
      <c r="J37" s="33">
        <v>15</v>
      </c>
    </row>
    <row r="38" spans="1:10" ht="15" customHeight="1">
      <c r="A38" s="379" t="s">
        <v>406</v>
      </c>
      <c r="B38" s="380"/>
      <c r="C38" s="380"/>
      <c r="D38" s="380"/>
      <c r="E38" s="380"/>
      <c r="F38" s="380"/>
      <c r="G38" s="380"/>
      <c r="H38" s="380"/>
      <c r="I38" s="380"/>
      <c r="J38" s="381"/>
    </row>
    <row r="39" spans="1:10">
      <c r="A39" s="376" t="s">
        <v>444</v>
      </c>
      <c r="B39" s="377"/>
      <c r="C39" s="377"/>
      <c r="D39" s="377"/>
      <c r="E39" s="377"/>
      <c r="F39" s="377"/>
      <c r="G39" s="377"/>
      <c r="H39" s="377"/>
      <c r="I39" s="377"/>
      <c r="J39" s="378"/>
    </row>
    <row r="40" spans="1:10" ht="48" customHeight="1">
      <c r="A40" s="362" t="s">
        <v>381</v>
      </c>
      <c r="B40" s="362" t="s">
        <v>382</v>
      </c>
      <c r="C40" s="362" t="s">
        <v>383</v>
      </c>
      <c r="D40" s="362" t="s">
        <v>384</v>
      </c>
      <c r="E40" s="362" t="s">
        <v>385</v>
      </c>
      <c r="F40" s="362" t="s">
        <v>423</v>
      </c>
      <c r="G40" s="363" t="s">
        <v>386</v>
      </c>
      <c r="H40" s="371" t="s">
        <v>387</v>
      </c>
      <c r="I40" s="371" t="s">
        <v>388</v>
      </c>
      <c r="J40" s="371" t="s">
        <v>389</v>
      </c>
    </row>
    <row r="41" spans="1:10" ht="30">
      <c r="A41" s="367" t="s">
        <v>453</v>
      </c>
      <c r="B41" s="365" t="s">
        <v>447</v>
      </c>
      <c r="C41" s="364">
        <v>100000</v>
      </c>
      <c r="D41" s="364">
        <v>2000000</v>
      </c>
      <c r="E41" s="364">
        <v>4000000</v>
      </c>
      <c r="F41" s="361" t="s">
        <v>468</v>
      </c>
      <c r="G41" s="361" t="s">
        <v>393</v>
      </c>
      <c r="H41" s="361">
        <v>120</v>
      </c>
      <c r="I41" s="361">
        <v>120</v>
      </c>
      <c r="J41" s="361">
        <v>120</v>
      </c>
    </row>
    <row r="42" spans="1:10" ht="45">
      <c r="A42" s="366" t="s">
        <v>452</v>
      </c>
      <c r="B42" s="365" t="s">
        <v>448</v>
      </c>
      <c r="C42" s="364">
        <v>586000</v>
      </c>
      <c r="D42" s="364">
        <v>586000</v>
      </c>
      <c r="E42" s="364">
        <v>586000</v>
      </c>
      <c r="F42" s="361" t="s">
        <v>469</v>
      </c>
      <c r="G42" s="361" t="s">
        <v>393</v>
      </c>
      <c r="H42" s="361">
        <v>60</v>
      </c>
      <c r="I42" s="361">
        <v>60</v>
      </c>
      <c r="J42" s="361">
        <v>60</v>
      </c>
    </row>
    <row r="43" spans="1:10" ht="105">
      <c r="A43" s="366" t="s">
        <v>451</v>
      </c>
      <c r="B43" s="365" t="s">
        <v>449</v>
      </c>
      <c r="C43" s="364">
        <v>923480</v>
      </c>
      <c r="D43" s="364">
        <v>195000</v>
      </c>
      <c r="E43" s="364">
        <v>0</v>
      </c>
      <c r="F43" s="365" t="s">
        <v>470</v>
      </c>
      <c r="G43" s="361" t="s">
        <v>393</v>
      </c>
      <c r="H43" s="361">
        <v>60</v>
      </c>
      <c r="I43" s="361">
        <v>60</v>
      </c>
      <c r="J43" s="361">
        <v>60</v>
      </c>
    </row>
    <row r="44" spans="1:10" ht="45">
      <c r="A44" s="367" t="s">
        <v>454</v>
      </c>
      <c r="B44" s="365" t="s">
        <v>450</v>
      </c>
      <c r="C44" s="364">
        <v>110000</v>
      </c>
      <c r="D44" s="364">
        <v>110000</v>
      </c>
      <c r="E44" s="364">
        <v>110000</v>
      </c>
      <c r="F44" s="361" t="s">
        <v>471</v>
      </c>
      <c r="G44" s="361" t="s">
        <v>393</v>
      </c>
      <c r="H44" s="361">
        <v>30</v>
      </c>
      <c r="I44" s="361">
        <v>30</v>
      </c>
      <c r="J44" s="361">
        <v>30</v>
      </c>
    </row>
    <row r="46" spans="1:10">
      <c r="A46" s="191"/>
      <c r="B46" s="286"/>
      <c r="C46" s="287" t="s">
        <v>278</v>
      </c>
      <c r="D46" s="288"/>
      <c r="E46" s="288"/>
      <c r="F46" s="289"/>
      <c r="G46" s="118"/>
    </row>
    <row r="47" spans="1:10">
      <c r="A47" s="191" t="s">
        <v>472</v>
      </c>
      <c r="B47" s="286"/>
      <c r="C47" s="290"/>
      <c r="D47" s="288"/>
      <c r="E47" s="288"/>
      <c r="F47" s="289"/>
      <c r="G47" s="118"/>
    </row>
    <row r="48" spans="1:10">
      <c r="A48" s="191" t="s">
        <v>473</v>
      </c>
      <c r="B48" s="286"/>
      <c r="C48" s="290"/>
      <c r="D48" s="288"/>
      <c r="E48" s="288"/>
      <c r="F48" s="289"/>
      <c r="G48" s="118"/>
    </row>
    <row r="49" spans="1:7">
      <c r="A49" s="191"/>
      <c r="B49" s="286"/>
      <c r="C49" s="290"/>
      <c r="D49" s="288"/>
      <c r="E49" s="288"/>
      <c r="F49" s="289"/>
      <c r="G49" s="118"/>
    </row>
    <row r="50" spans="1:7">
      <c r="A50" s="191" t="s">
        <v>474</v>
      </c>
      <c r="B50" s="286"/>
      <c r="C50" s="291"/>
      <c r="D50" s="191"/>
      <c r="E50" s="191"/>
      <c r="F50" s="292" t="s">
        <v>279</v>
      </c>
      <c r="G50" s="118"/>
    </row>
    <row r="51" spans="1:7">
      <c r="A51" s="191" t="s">
        <v>475</v>
      </c>
      <c r="B51" s="286"/>
      <c r="C51" s="291"/>
      <c r="D51" s="191"/>
      <c r="E51" s="191"/>
      <c r="F51" s="292" t="s">
        <v>280</v>
      </c>
      <c r="G51" s="118"/>
    </row>
    <row r="52" spans="1:7">
      <c r="A52" s="191" t="s">
        <v>477</v>
      </c>
      <c r="B52" s="286"/>
      <c r="C52" s="291"/>
      <c r="D52" s="191"/>
      <c r="E52" s="191"/>
      <c r="F52" s="292" t="s">
        <v>281</v>
      </c>
      <c r="G52" s="118"/>
    </row>
  </sheetData>
  <mergeCells count="14">
    <mergeCell ref="A1:J1"/>
    <mergeCell ref="A2:J2"/>
    <mergeCell ref="A3:J3"/>
    <mergeCell ref="A4:J4"/>
    <mergeCell ref="A12:J12"/>
    <mergeCell ref="A18:J18"/>
    <mergeCell ref="A39:J39"/>
    <mergeCell ref="A23:J23"/>
    <mergeCell ref="A11:J11"/>
    <mergeCell ref="A31:J31"/>
    <mergeCell ref="A32:J32"/>
    <mergeCell ref="A38:J38"/>
    <mergeCell ref="A19:J19"/>
    <mergeCell ref="A22:J22"/>
  </mergeCells>
  <phoneticPr fontId="17" type="noConversion"/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Proračun 2020 i projkecije </vt:lpstr>
      <vt:lpstr>Plan razvojnih programa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2019-12-18T12:26:18Z</cp:lastPrinted>
  <dcterms:created xsi:type="dcterms:W3CDTF">2018-11-23T09:22:30Z</dcterms:created>
  <dcterms:modified xsi:type="dcterms:W3CDTF">2019-12-18T12:32:14Z</dcterms:modified>
</cp:coreProperties>
</file>